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75" windowWidth="11355" windowHeight="844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<sst xmlns="http://schemas.openxmlformats.org/spreadsheetml/2006/main" count="137" uniqueCount="137">
  <si>
    <t>Informe del Sector Eléctrico</t>
  </si>
  <si>
    <t>Cantidad de Usuarios por Provincia, sector de consumo y ente prestador</t>
  </si>
  <si>
    <t>Total</t>
  </si>
  <si>
    <t>Residencial</t>
  </si>
  <si>
    <t>Comercial</t>
  </si>
  <si>
    <t>Industrial</t>
  </si>
  <si>
    <t>Serv Sanit.</t>
  </si>
  <si>
    <t>Al. Público</t>
  </si>
  <si>
    <t>Tracción</t>
  </si>
  <si>
    <t>Riego</t>
  </si>
  <si>
    <t>Oficial</t>
  </si>
  <si>
    <t>E. Rural</t>
  </si>
  <si>
    <t>Otros</t>
  </si>
  <si>
    <t>Total Buenos Aires</t>
  </si>
  <si>
    <t>EDEN</t>
  </si>
  <si>
    <t>Cooperativas Area EDEN</t>
  </si>
  <si>
    <t>Gumem area EDEN</t>
  </si>
  <si>
    <t>EDEA</t>
  </si>
  <si>
    <t>Cooperativas Area EDEA</t>
  </si>
  <si>
    <t>Gumem Area EDEA</t>
  </si>
  <si>
    <t>EDES</t>
  </si>
  <si>
    <t>Cooperativas Area EDES</t>
  </si>
  <si>
    <t>Gumem area EDES</t>
  </si>
  <si>
    <t>Total Capital Federal y GBA</t>
  </si>
  <si>
    <t>EDENOR</t>
  </si>
  <si>
    <t>Gumem EDENOR</t>
  </si>
  <si>
    <t>EDESUR</t>
  </si>
  <si>
    <t>Gumem EDESUR</t>
  </si>
  <si>
    <t>EDELAP</t>
  </si>
  <si>
    <t>Gumem EDELAP</t>
  </si>
  <si>
    <t>Total Catamarca</t>
  </si>
  <si>
    <t>Gumem Catamarca</t>
  </si>
  <si>
    <t>Total Córdoba</t>
  </si>
  <si>
    <t>EPEC</t>
  </si>
  <si>
    <t>Cooperativas Córdoba</t>
  </si>
  <si>
    <t>Gumem Córdoba</t>
  </si>
  <si>
    <t>Total Corrientes</t>
  </si>
  <si>
    <t>Cooperativas Corrientes</t>
  </si>
  <si>
    <t>Gumem Corrientes</t>
  </si>
  <si>
    <t>Total Chaco</t>
  </si>
  <si>
    <t>SECHEEP</t>
  </si>
  <si>
    <t>Cooperativas Chaco</t>
  </si>
  <si>
    <t>Total Chubut</t>
  </si>
  <si>
    <t>D.G.S.P</t>
  </si>
  <si>
    <t>Cooperativas Chubut</t>
  </si>
  <si>
    <t>Gumem Chubut</t>
  </si>
  <si>
    <t>Total Entre Ríos</t>
  </si>
  <si>
    <t>ENERSA</t>
  </si>
  <si>
    <t>Cooperativas Entre Ríos</t>
  </si>
  <si>
    <t>Gumem Entre Ríos</t>
  </si>
  <si>
    <t>Total Formosa</t>
  </si>
  <si>
    <t>Cooperativas Formosa</t>
  </si>
  <si>
    <t>Gumem Formosa</t>
  </si>
  <si>
    <t>Total Jujuy</t>
  </si>
  <si>
    <t>EJESA</t>
  </si>
  <si>
    <t>EJSEDSA</t>
  </si>
  <si>
    <t>GumemJujuy</t>
  </si>
  <si>
    <t>APELP</t>
  </si>
  <si>
    <t>Cooperativas de La Pampa</t>
  </si>
  <si>
    <t>Total La Rioja</t>
  </si>
  <si>
    <t>EDELAR</t>
  </si>
  <si>
    <t>Gumem La Rioja</t>
  </si>
  <si>
    <t>Total Mendoza</t>
  </si>
  <si>
    <t>EDEMSA</t>
  </si>
  <si>
    <t>EDESTESA</t>
  </si>
  <si>
    <t>Cooperativas de Mendoza</t>
  </si>
  <si>
    <t>Gumem de Mendoza</t>
  </si>
  <si>
    <t>Total Misiones</t>
  </si>
  <si>
    <t>EMSA</t>
  </si>
  <si>
    <t>Cooperativas de Misiones</t>
  </si>
  <si>
    <t>Gumem de Misiones</t>
  </si>
  <si>
    <t>Total Neuquén</t>
  </si>
  <si>
    <t>EPEN</t>
  </si>
  <si>
    <t>Cooperativas de Neuquén</t>
  </si>
  <si>
    <t>Gumem de Neuquén</t>
  </si>
  <si>
    <t>Total Río Negro</t>
  </si>
  <si>
    <t>EdERSA</t>
  </si>
  <si>
    <t>Cooperativas de Río Negro</t>
  </si>
  <si>
    <t>Gumem de Río Negro</t>
  </si>
  <si>
    <t>Total Salta</t>
  </si>
  <si>
    <t>EDESA</t>
  </si>
  <si>
    <t>Gumem de Salta</t>
  </si>
  <si>
    <t>Total San Juan</t>
  </si>
  <si>
    <t>ESJ</t>
  </si>
  <si>
    <t>DECSA</t>
  </si>
  <si>
    <t>Gumem de San Juan</t>
  </si>
  <si>
    <t>Total San Luis</t>
  </si>
  <si>
    <t>EDESAL</t>
  </si>
  <si>
    <t>Gumem de San Luis</t>
  </si>
  <si>
    <t>Total Santa Cruz</t>
  </si>
  <si>
    <t>SPSE</t>
  </si>
  <si>
    <t>Munic Pico Truncado</t>
  </si>
  <si>
    <t>Gumem de Santa Cruz</t>
  </si>
  <si>
    <t>Total Santa Fe</t>
  </si>
  <si>
    <t>EPESF</t>
  </si>
  <si>
    <t>Cooperativas de Santa Fe</t>
  </si>
  <si>
    <t>Gumem de Santa Fe</t>
  </si>
  <si>
    <t>Total Santiago del Estero</t>
  </si>
  <si>
    <t>EDESE</t>
  </si>
  <si>
    <t>Cooper. Rivadavia</t>
  </si>
  <si>
    <t>Gumem de Sgo del Estero</t>
  </si>
  <si>
    <t>Total Tierra del Fuego</t>
  </si>
  <si>
    <t>DPE</t>
  </si>
  <si>
    <t>Coop Río Grande</t>
  </si>
  <si>
    <t>Total Tucumán</t>
  </si>
  <si>
    <t>EDET</t>
  </si>
  <si>
    <t>Gumem Tucumán</t>
  </si>
  <si>
    <t>Total País</t>
  </si>
  <si>
    <t>Total Distribuidoras</t>
  </si>
  <si>
    <t>Total Coop.y otros prestad</t>
  </si>
  <si>
    <t>Total Gumem</t>
  </si>
  <si>
    <t>Ha aumentado en forma significativa la cantidad de usuarios clasificados en el rubro Otros.</t>
  </si>
  <si>
    <t>En algunos casos por falta de desagregación por parte de las distribuidoras</t>
  </si>
  <si>
    <t>En otros casos el dato ha sido enviado en forma directa por la distribuidora</t>
  </si>
  <si>
    <t>De algunas provincias, se han recibido datos de menor cantidad de usuarios</t>
  </si>
  <si>
    <t>En todos los casos se ha respetado el dato enviado, a fin de no realizar estimaciones erróneas.</t>
  </si>
  <si>
    <t>Se da el caso de variaciones en la cantidad de usuarios en Servicios Sanitarios</t>
  </si>
  <si>
    <t>con el usuario final real que muchas veces es una sola empresa.</t>
  </si>
  <si>
    <t>REFSA</t>
  </si>
  <si>
    <t>En alguna provincia se ha notado como una recategorización de usuarios entre sectores de consumo.</t>
  </si>
  <si>
    <t>ECSAPEM</t>
  </si>
  <si>
    <t>DIE</t>
  </si>
  <si>
    <t>Gumem Chaco</t>
  </si>
  <si>
    <t xml:space="preserve">Alumbrado Público y Tracción Eléctrica. Tiene que ver mas con los puntos de medicion que </t>
  </si>
  <si>
    <t>Esto significa diferencias llamativas con años anteriores.</t>
  </si>
  <si>
    <t>Total Area EDEN</t>
  </si>
  <si>
    <t>Total Area EDEA</t>
  </si>
  <si>
    <t>Total Area EDES</t>
  </si>
  <si>
    <t>Total Area EDELAP</t>
  </si>
  <si>
    <t>Total Area EDENOR</t>
  </si>
  <si>
    <t>Total Area EDESUR</t>
  </si>
  <si>
    <t>Total La Pampa</t>
  </si>
  <si>
    <t>Gumem de La Pampa</t>
  </si>
  <si>
    <t>Cooperativas del area</t>
  </si>
  <si>
    <t>AÑO 2014</t>
  </si>
  <si>
    <t>DPEC</t>
  </si>
  <si>
    <t>DPEC y SECHEEP no han enviado información. Se realizó una estimación con el criterio explicado en el informe.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</si>
</sst>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1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40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5"/>
  <sheetViews>
    <sheetView tabSelected="1" zoomScalePageLayoutView="0" workbookViewId="0" topLeftCell="A1">
      <selection activeCell="L16" sqref="B16:L16"/>
    </sheetView>
  </sheetViews>
  <sheetFormatPr defaultColWidth="11.421875" defaultRowHeight="12.75"/>
  <cols>
    <col min="1" max="1" width="29.7109375" style="0" customWidth="1"/>
    <col min="2" max="2" width="14.140625" style="0" customWidth="1"/>
  </cols>
  <sheetData>
    <row r="1" spans="1:6" ht="12.75">
      <c r="A1" s="1" t="s">
        <v>134</v>
      </c>
      <c r="F1" s="7"/>
    </row>
    <row r="2" spans="1:6" ht="12.75">
      <c r="A2" s="1" t="s">
        <v>0</v>
      </c>
      <c r="F2" s="7"/>
    </row>
    <row r="3" ht="12.75">
      <c r="A3" s="1" t="s">
        <v>1</v>
      </c>
    </row>
    <row r="4" ht="12.75">
      <c r="A4" s="1"/>
    </row>
    <row r="5" spans="2:12" ht="12.75">
      <c r="B5" s="2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</row>
    <row r="6" spans="1:12" s="10" customFormat="1" ht="12.75">
      <c r="A6" s="1" t="s">
        <v>13</v>
      </c>
      <c r="B6" s="17">
        <f>SUM(C6:L6)</f>
        <v>2371978</v>
      </c>
      <c r="C6" s="17">
        <f>+C10+C14+C18+C21</f>
        <v>2044355</v>
      </c>
      <c r="D6" s="17">
        <f aca="true" t="shared" si="0" ref="D6:L6">+D10+D14+D18+D21</f>
        <v>241751</v>
      </c>
      <c r="E6" s="17">
        <f t="shared" si="0"/>
        <v>14167</v>
      </c>
      <c r="F6" s="17">
        <f t="shared" si="0"/>
        <v>387</v>
      </c>
      <c r="G6" s="17">
        <f t="shared" si="0"/>
        <v>684</v>
      </c>
      <c r="H6" s="17">
        <f t="shared" si="0"/>
        <v>0</v>
      </c>
      <c r="I6" s="17">
        <f t="shared" si="0"/>
        <v>502</v>
      </c>
      <c r="J6" s="17">
        <f t="shared" si="0"/>
        <v>16844</v>
      </c>
      <c r="K6" s="17">
        <f t="shared" si="0"/>
        <v>49478</v>
      </c>
      <c r="L6" s="17">
        <f t="shared" si="0"/>
        <v>3810</v>
      </c>
    </row>
    <row r="7" spans="1:12" ht="12.75">
      <c r="A7" s="1" t="s">
        <v>14</v>
      </c>
      <c r="B7" s="16">
        <v>376411</v>
      </c>
      <c r="C7" s="16">
        <v>316994</v>
      </c>
      <c r="D7" s="16">
        <v>47069</v>
      </c>
      <c r="E7" s="16">
        <v>815</v>
      </c>
      <c r="F7" s="16">
        <v>243</v>
      </c>
      <c r="G7" s="16">
        <v>152</v>
      </c>
      <c r="H7" s="16">
        <v>0</v>
      </c>
      <c r="I7" s="16">
        <v>0</v>
      </c>
      <c r="J7" s="16">
        <v>3225</v>
      </c>
      <c r="K7" s="16">
        <v>7680</v>
      </c>
      <c r="L7" s="16">
        <v>233</v>
      </c>
    </row>
    <row r="8" spans="1:12" ht="12.75">
      <c r="A8" s="1" t="s">
        <v>15</v>
      </c>
      <c r="B8" s="16">
        <v>413922</v>
      </c>
      <c r="C8" s="16">
        <v>341276</v>
      </c>
      <c r="D8" s="16">
        <v>43561</v>
      </c>
      <c r="E8" s="16">
        <v>3574</v>
      </c>
      <c r="F8" s="16">
        <v>53</v>
      </c>
      <c r="G8" s="16">
        <v>181</v>
      </c>
      <c r="H8" s="16">
        <v>0</v>
      </c>
      <c r="I8" s="16">
        <v>117</v>
      </c>
      <c r="J8" s="16">
        <v>3593</v>
      </c>
      <c r="K8" s="16">
        <v>21434</v>
      </c>
      <c r="L8" s="16">
        <v>631</v>
      </c>
    </row>
    <row r="9" spans="1:13" ht="12.75">
      <c r="A9" s="1" t="s">
        <v>16</v>
      </c>
      <c r="B9" s="16">
        <v>190</v>
      </c>
      <c r="C9" s="16">
        <v>0</v>
      </c>
      <c r="D9" s="16">
        <v>51</v>
      </c>
      <c r="E9" s="16">
        <v>139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4"/>
    </row>
    <row r="10" spans="1:13" s="10" customFormat="1" ht="12.75">
      <c r="A10" s="1" t="s">
        <v>125</v>
      </c>
      <c r="B10" s="17">
        <f>SUM(C10:L10)</f>
        <v>791021</v>
      </c>
      <c r="C10" s="17">
        <f>+C7+C8+C9</f>
        <v>658270</v>
      </c>
      <c r="D10" s="17">
        <f aca="true" t="shared" si="1" ref="D10:L10">+D7+D8+D9</f>
        <v>90681</v>
      </c>
      <c r="E10" s="17">
        <f t="shared" si="1"/>
        <v>4528</v>
      </c>
      <c r="F10" s="17">
        <f t="shared" si="1"/>
        <v>296</v>
      </c>
      <c r="G10" s="17">
        <f t="shared" si="1"/>
        <v>333</v>
      </c>
      <c r="H10" s="17">
        <f t="shared" si="1"/>
        <v>0</v>
      </c>
      <c r="I10" s="17">
        <f t="shared" si="1"/>
        <v>117</v>
      </c>
      <c r="J10" s="17">
        <f t="shared" si="1"/>
        <v>6818</v>
      </c>
      <c r="K10" s="17">
        <f t="shared" si="1"/>
        <v>29114</v>
      </c>
      <c r="L10" s="17">
        <f t="shared" si="1"/>
        <v>864</v>
      </c>
      <c r="M10" s="9"/>
    </row>
    <row r="11" spans="1:12" ht="12.75">
      <c r="A11" s="1" t="s">
        <v>17</v>
      </c>
      <c r="B11" s="16">
        <v>505278</v>
      </c>
      <c r="C11" s="16">
        <v>455901</v>
      </c>
      <c r="D11" s="16">
        <v>40826</v>
      </c>
      <c r="E11" s="16">
        <v>1097</v>
      </c>
      <c r="F11" s="16">
        <v>1</v>
      </c>
      <c r="G11" s="16">
        <v>25</v>
      </c>
      <c r="H11" s="16">
        <v>0</v>
      </c>
      <c r="I11" s="16">
        <v>55</v>
      </c>
      <c r="J11" s="16">
        <v>2555</v>
      </c>
      <c r="K11" s="16">
        <v>3849</v>
      </c>
      <c r="L11" s="16">
        <v>969</v>
      </c>
    </row>
    <row r="12" spans="1:12" ht="12.75">
      <c r="A12" s="1" t="s">
        <v>18</v>
      </c>
      <c r="B12" s="16">
        <v>442051</v>
      </c>
      <c r="C12" s="16">
        <v>379602</v>
      </c>
      <c r="D12" s="16">
        <v>44064</v>
      </c>
      <c r="E12" s="16">
        <v>2594</v>
      </c>
      <c r="F12" s="16">
        <v>69</v>
      </c>
      <c r="G12" s="16">
        <v>220</v>
      </c>
      <c r="H12" s="16">
        <v>0</v>
      </c>
      <c r="I12" s="16">
        <v>317</v>
      </c>
      <c r="J12" s="16">
        <v>2904</v>
      </c>
      <c r="K12" s="16">
        <v>10631</v>
      </c>
      <c r="L12" s="16">
        <v>1650</v>
      </c>
    </row>
    <row r="13" spans="1:12" ht="12.75">
      <c r="A13" s="1" t="s">
        <v>19</v>
      </c>
      <c r="B13" s="16">
        <v>60</v>
      </c>
      <c r="C13" s="16">
        <v>0</v>
      </c>
      <c r="D13" s="16">
        <v>26</v>
      </c>
      <c r="E13" s="16">
        <v>34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</row>
    <row r="14" spans="1:12" s="10" customFormat="1" ht="12.75">
      <c r="A14" s="1" t="s">
        <v>126</v>
      </c>
      <c r="B14" s="17">
        <f>SUM(C14:L14)</f>
        <v>947389</v>
      </c>
      <c r="C14" s="17">
        <f>+C11+C12+C13</f>
        <v>835503</v>
      </c>
      <c r="D14" s="17">
        <f aca="true" t="shared" si="2" ref="D14:L14">+D11+D12+D13</f>
        <v>84916</v>
      </c>
      <c r="E14" s="17">
        <f t="shared" si="2"/>
        <v>3725</v>
      </c>
      <c r="F14" s="17">
        <f t="shared" si="2"/>
        <v>70</v>
      </c>
      <c r="G14" s="17">
        <f t="shared" si="2"/>
        <v>245</v>
      </c>
      <c r="H14" s="17">
        <f t="shared" si="2"/>
        <v>0</v>
      </c>
      <c r="I14" s="17">
        <f t="shared" si="2"/>
        <v>372</v>
      </c>
      <c r="J14" s="17">
        <f t="shared" si="2"/>
        <v>5459</v>
      </c>
      <c r="K14" s="17">
        <f t="shared" si="2"/>
        <v>14480</v>
      </c>
      <c r="L14" s="17">
        <f t="shared" si="2"/>
        <v>2619</v>
      </c>
    </row>
    <row r="15" spans="1:12" s="10" customFormat="1" ht="12.75">
      <c r="A15" s="1" t="s">
        <v>20</v>
      </c>
      <c r="B15" s="16">
        <v>184502</v>
      </c>
      <c r="C15" s="16">
        <v>164468</v>
      </c>
      <c r="D15" s="16">
        <v>17585</v>
      </c>
      <c r="E15" s="16">
        <v>370</v>
      </c>
      <c r="F15" s="16">
        <v>0</v>
      </c>
      <c r="G15" s="16">
        <v>23</v>
      </c>
      <c r="H15" s="16">
        <v>0</v>
      </c>
      <c r="I15" s="16">
        <v>0</v>
      </c>
      <c r="J15" s="16">
        <v>1439</v>
      </c>
      <c r="K15" s="16">
        <v>617</v>
      </c>
      <c r="L15" s="16">
        <v>0</v>
      </c>
    </row>
    <row r="16" spans="1:12" s="10" customFormat="1" ht="12.75">
      <c r="A16" s="1" t="s">
        <v>21</v>
      </c>
      <c r="B16" s="16">
        <v>102807</v>
      </c>
      <c r="C16" s="16">
        <v>85007</v>
      </c>
      <c r="D16" s="16">
        <v>10432</v>
      </c>
      <c r="E16" s="16">
        <v>737</v>
      </c>
      <c r="F16" s="16">
        <v>21</v>
      </c>
      <c r="G16" s="16">
        <v>61</v>
      </c>
      <c r="H16" s="16">
        <v>0</v>
      </c>
      <c r="I16" s="16">
        <v>13</v>
      </c>
      <c r="J16" s="16">
        <v>942</v>
      </c>
      <c r="K16" s="16">
        <v>5267</v>
      </c>
      <c r="L16" s="16">
        <v>327</v>
      </c>
    </row>
    <row r="17" spans="1:12" s="10" customFormat="1" ht="12.75">
      <c r="A17" s="1" t="s">
        <v>22</v>
      </c>
      <c r="B17" s="16">
        <v>21</v>
      </c>
      <c r="C17" s="16">
        <v>0</v>
      </c>
      <c r="D17" s="16">
        <v>4</v>
      </c>
      <c r="E17" s="16">
        <v>17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</row>
    <row r="18" spans="1:12" s="10" customFormat="1" ht="12.75">
      <c r="A18" s="1" t="s">
        <v>127</v>
      </c>
      <c r="B18" s="17">
        <f>SUM(C18:L18)</f>
        <v>287330</v>
      </c>
      <c r="C18" s="17">
        <f>+C15+C16+C17</f>
        <v>249475</v>
      </c>
      <c r="D18" s="17">
        <f aca="true" t="shared" si="3" ref="D18:L18">+D15+D16+D17</f>
        <v>28021</v>
      </c>
      <c r="E18" s="17">
        <f t="shared" si="3"/>
        <v>1124</v>
      </c>
      <c r="F18" s="17">
        <f t="shared" si="3"/>
        <v>21</v>
      </c>
      <c r="G18" s="17">
        <f t="shared" si="3"/>
        <v>84</v>
      </c>
      <c r="H18" s="17">
        <f t="shared" si="3"/>
        <v>0</v>
      </c>
      <c r="I18" s="17">
        <f t="shared" si="3"/>
        <v>13</v>
      </c>
      <c r="J18" s="17">
        <f t="shared" si="3"/>
        <v>2381</v>
      </c>
      <c r="K18" s="17">
        <f t="shared" si="3"/>
        <v>5884</v>
      </c>
      <c r="L18" s="17">
        <f t="shared" si="3"/>
        <v>327</v>
      </c>
    </row>
    <row r="19" spans="1:12" s="10" customFormat="1" ht="12.75">
      <c r="A19" s="1" t="s">
        <v>28</v>
      </c>
      <c r="B19" s="16">
        <v>346175</v>
      </c>
      <c r="C19" s="16">
        <v>301107</v>
      </c>
      <c r="D19" s="16">
        <v>38110</v>
      </c>
      <c r="E19" s="16">
        <v>4750</v>
      </c>
      <c r="F19" s="16">
        <v>0</v>
      </c>
      <c r="G19" s="16">
        <v>22</v>
      </c>
      <c r="H19" s="16">
        <v>0</v>
      </c>
      <c r="I19" s="16">
        <v>0</v>
      </c>
      <c r="J19" s="16">
        <v>2186</v>
      </c>
      <c r="K19" s="16">
        <v>0</v>
      </c>
      <c r="L19" s="16">
        <v>0</v>
      </c>
    </row>
    <row r="20" spans="1:12" s="10" customFormat="1" ht="12.75">
      <c r="A20" s="1" t="s">
        <v>29</v>
      </c>
      <c r="B20" s="16">
        <v>63</v>
      </c>
      <c r="C20" s="16">
        <v>0</v>
      </c>
      <c r="D20" s="16">
        <v>23</v>
      </c>
      <c r="E20" s="16">
        <v>40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</row>
    <row r="21" spans="1:12" s="10" customFormat="1" ht="12.75">
      <c r="A21" s="1" t="s">
        <v>128</v>
      </c>
      <c r="B21" s="17">
        <f>SUM(C21:L21)</f>
        <v>346238</v>
      </c>
      <c r="C21" s="17">
        <f>+C19+C20</f>
        <v>301107</v>
      </c>
      <c r="D21" s="17">
        <f aca="true" t="shared" si="4" ref="D21:L21">+D19+D20</f>
        <v>38133</v>
      </c>
      <c r="E21" s="17">
        <f t="shared" si="4"/>
        <v>4790</v>
      </c>
      <c r="F21" s="17">
        <f t="shared" si="4"/>
        <v>0</v>
      </c>
      <c r="G21" s="17">
        <f t="shared" si="4"/>
        <v>22</v>
      </c>
      <c r="H21" s="17">
        <f t="shared" si="4"/>
        <v>0</v>
      </c>
      <c r="I21" s="17">
        <f t="shared" si="4"/>
        <v>0</v>
      </c>
      <c r="J21" s="17">
        <f t="shared" si="4"/>
        <v>2186</v>
      </c>
      <c r="K21" s="17">
        <f t="shared" si="4"/>
        <v>0</v>
      </c>
      <c r="L21" s="17">
        <f t="shared" si="4"/>
        <v>0</v>
      </c>
    </row>
    <row r="22" spans="2:12" ht="12.75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2" s="10" customFormat="1" ht="12.75">
      <c r="A23" s="1" t="s">
        <v>23</v>
      </c>
      <c r="B23" s="17">
        <f>SUM(C23:L23)</f>
        <v>5305542</v>
      </c>
      <c r="C23" s="17">
        <f>+C27+C30</f>
        <v>4637677</v>
      </c>
      <c r="D23" s="17">
        <f aca="true" t="shared" si="5" ref="D23:L23">+D27+D30</f>
        <v>533958</v>
      </c>
      <c r="E23" s="17">
        <f t="shared" si="5"/>
        <v>112488</v>
      </c>
      <c r="F23" s="17">
        <f t="shared" si="5"/>
        <v>641</v>
      </c>
      <c r="G23" s="17">
        <f t="shared" si="5"/>
        <v>35</v>
      </c>
      <c r="H23" s="17">
        <f t="shared" si="5"/>
        <v>1370</v>
      </c>
      <c r="I23" s="17">
        <f t="shared" si="5"/>
        <v>0</v>
      </c>
      <c r="J23" s="17">
        <f t="shared" si="5"/>
        <v>18694</v>
      </c>
      <c r="K23" s="17">
        <f t="shared" si="5"/>
        <v>263</v>
      </c>
      <c r="L23" s="17">
        <f t="shared" si="5"/>
        <v>416</v>
      </c>
    </row>
    <row r="24" spans="1:12" s="10" customFormat="1" ht="12.75">
      <c r="A24" s="1" t="s">
        <v>24</v>
      </c>
      <c r="B24" s="16">
        <v>2837280</v>
      </c>
      <c r="C24" s="16">
        <v>2479434</v>
      </c>
      <c r="D24" s="16">
        <v>258718</v>
      </c>
      <c r="E24" s="16">
        <v>89372</v>
      </c>
      <c r="F24" s="16">
        <v>27</v>
      </c>
      <c r="G24" s="16">
        <v>21</v>
      </c>
      <c r="H24" s="16">
        <v>14</v>
      </c>
      <c r="I24" s="16">
        <v>0</v>
      </c>
      <c r="J24" s="16">
        <v>9278</v>
      </c>
      <c r="K24" s="16">
        <v>0</v>
      </c>
      <c r="L24" s="16">
        <v>416</v>
      </c>
    </row>
    <row r="25" spans="1:12" ht="12.75">
      <c r="A25" s="1" t="s">
        <v>133</v>
      </c>
      <c r="B25" s="16">
        <v>445</v>
      </c>
      <c r="C25" s="16">
        <v>139</v>
      </c>
      <c r="D25" s="16">
        <v>0</v>
      </c>
      <c r="E25" s="16">
        <v>42</v>
      </c>
      <c r="F25" s="16">
        <v>0</v>
      </c>
      <c r="G25" s="16">
        <v>0</v>
      </c>
      <c r="H25" s="16">
        <v>0</v>
      </c>
      <c r="I25" s="16">
        <v>0</v>
      </c>
      <c r="J25" s="16">
        <v>1</v>
      </c>
      <c r="K25" s="16">
        <v>263</v>
      </c>
      <c r="L25" s="16">
        <v>0</v>
      </c>
    </row>
    <row r="26" spans="1:12" s="10" customFormat="1" ht="12.75">
      <c r="A26" s="1" t="s">
        <v>25</v>
      </c>
      <c r="B26" s="16">
        <v>710</v>
      </c>
      <c r="C26" s="16">
        <v>0</v>
      </c>
      <c r="D26" s="16">
        <v>291</v>
      </c>
      <c r="E26" s="16">
        <v>394</v>
      </c>
      <c r="F26" s="16">
        <v>25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</row>
    <row r="27" spans="1:12" s="10" customFormat="1" ht="12.75">
      <c r="A27" s="1" t="s">
        <v>129</v>
      </c>
      <c r="B27" s="17">
        <f>SUM(C27:L27)</f>
        <v>2838435</v>
      </c>
      <c r="C27" s="17">
        <f>+C24+C25+C26</f>
        <v>2479573</v>
      </c>
      <c r="D27" s="17">
        <f aca="true" t="shared" si="6" ref="D27:L27">+D24+D25+D26</f>
        <v>259009</v>
      </c>
      <c r="E27" s="17">
        <f t="shared" si="6"/>
        <v>89808</v>
      </c>
      <c r="F27" s="17">
        <f t="shared" si="6"/>
        <v>52</v>
      </c>
      <c r="G27" s="17">
        <f t="shared" si="6"/>
        <v>21</v>
      </c>
      <c r="H27" s="17">
        <f t="shared" si="6"/>
        <v>14</v>
      </c>
      <c r="I27" s="17">
        <f t="shared" si="6"/>
        <v>0</v>
      </c>
      <c r="J27" s="17">
        <f t="shared" si="6"/>
        <v>9279</v>
      </c>
      <c r="K27" s="17">
        <f t="shared" si="6"/>
        <v>263</v>
      </c>
      <c r="L27" s="17">
        <f t="shared" si="6"/>
        <v>416</v>
      </c>
    </row>
    <row r="28" spans="1:12" s="10" customFormat="1" ht="12.75">
      <c r="A28" s="1" t="s">
        <v>26</v>
      </c>
      <c r="B28" s="16">
        <v>2466444</v>
      </c>
      <c r="C28" s="16">
        <v>2158104</v>
      </c>
      <c r="D28" s="16">
        <v>274586</v>
      </c>
      <c r="E28" s="16">
        <v>22397</v>
      </c>
      <c r="F28" s="16">
        <v>572</v>
      </c>
      <c r="G28" s="16">
        <v>14</v>
      </c>
      <c r="H28" s="16">
        <v>1356</v>
      </c>
      <c r="I28" s="16">
        <v>0</v>
      </c>
      <c r="J28" s="16">
        <v>9415</v>
      </c>
      <c r="K28" s="16">
        <v>0</v>
      </c>
      <c r="L28" s="16">
        <v>0</v>
      </c>
    </row>
    <row r="29" spans="1:12" ht="12.75">
      <c r="A29" s="1" t="s">
        <v>27</v>
      </c>
      <c r="B29" s="16">
        <v>663</v>
      </c>
      <c r="C29" s="16">
        <v>0</v>
      </c>
      <c r="D29" s="16">
        <v>363</v>
      </c>
      <c r="E29" s="16">
        <v>283</v>
      </c>
      <c r="F29" s="16">
        <v>17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</row>
    <row r="30" spans="1:12" s="10" customFormat="1" ht="12.75">
      <c r="A30" s="1" t="s">
        <v>130</v>
      </c>
      <c r="B30" s="17">
        <f>SUM(C30:L30)</f>
        <v>2467107</v>
      </c>
      <c r="C30" s="17">
        <f>+C28+C29</f>
        <v>2158104</v>
      </c>
      <c r="D30" s="17">
        <f aca="true" t="shared" si="7" ref="D30:L30">+D28+D29</f>
        <v>274949</v>
      </c>
      <c r="E30" s="17">
        <f t="shared" si="7"/>
        <v>22680</v>
      </c>
      <c r="F30" s="17">
        <f t="shared" si="7"/>
        <v>589</v>
      </c>
      <c r="G30" s="17">
        <f t="shared" si="7"/>
        <v>14</v>
      </c>
      <c r="H30" s="17">
        <f t="shared" si="7"/>
        <v>1356</v>
      </c>
      <c r="I30" s="17">
        <f t="shared" si="7"/>
        <v>0</v>
      </c>
      <c r="J30" s="17">
        <f t="shared" si="7"/>
        <v>9415</v>
      </c>
      <c r="K30" s="17">
        <f t="shared" si="7"/>
        <v>0</v>
      </c>
      <c r="L30" s="17">
        <f t="shared" si="7"/>
        <v>0</v>
      </c>
    </row>
    <row r="31" spans="2:12" ht="12.75">
      <c r="B31" s="8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2:12" ht="12.7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 s="10" customFormat="1" ht="12.75">
      <c r="A33" s="1" t="s">
        <v>30</v>
      </c>
      <c r="B33" s="17">
        <f>+B34+B35</f>
        <v>118783</v>
      </c>
      <c r="C33" s="17">
        <f aca="true" t="shared" si="8" ref="C33:L33">+C34+C35</f>
        <v>102897</v>
      </c>
      <c r="D33" s="17">
        <f t="shared" si="8"/>
        <v>11128</v>
      </c>
      <c r="E33" s="17">
        <f t="shared" si="8"/>
        <v>646</v>
      </c>
      <c r="F33" s="17">
        <f t="shared" si="8"/>
        <v>165</v>
      </c>
      <c r="G33" s="17">
        <f t="shared" si="8"/>
        <v>746</v>
      </c>
      <c r="H33" s="17">
        <f t="shared" si="8"/>
        <v>0</v>
      </c>
      <c r="I33" s="17">
        <f t="shared" si="8"/>
        <v>135</v>
      </c>
      <c r="J33" s="17">
        <f t="shared" si="8"/>
        <v>2263</v>
      </c>
      <c r="K33" s="17">
        <f t="shared" si="8"/>
        <v>0</v>
      </c>
      <c r="L33" s="17">
        <f t="shared" si="8"/>
        <v>803</v>
      </c>
    </row>
    <row r="34" spans="1:12" s="10" customFormat="1" ht="12.75">
      <c r="A34" s="1" t="s">
        <v>120</v>
      </c>
      <c r="B34" s="16">
        <v>118731</v>
      </c>
      <c r="C34" s="16">
        <v>102897</v>
      </c>
      <c r="D34" s="16">
        <v>11107</v>
      </c>
      <c r="E34" s="16">
        <v>615</v>
      </c>
      <c r="F34" s="16">
        <v>165</v>
      </c>
      <c r="G34" s="16">
        <v>746</v>
      </c>
      <c r="H34" s="16">
        <v>0</v>
      </c>
      <c r="I34" s="16">
        <v>135</v>
      </c>
      <c r="J34" s="16">
        <v>2263</v>
      </c>
      <c r="K34" s="16">
        <v>0</v>
      </c>
      <c r="L34" s="16">
        <v>803</v>
      </c>
    </row>
    <row r="35" spans="1:12" s="10" customFormat="1" ht="12.75">
      <c r="A35" s="1" t="s">
        <v>31</v>
      </c>
      <c r="B35" s="16">
        <v>52</v>
      </c>
      <c r="C35" s="16">
        <v>0</v>
      </c>
      <c r="D35" s="16">
        <v>21</v>
      </c>
      <c r="E35" s="16">
        <v>31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</row>
    <row r="36" spans="2:12" ht="12.75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1:12" s="10" customFormat="1" ht="12.75">
      <c r="A37" s="1" t="s">
        <v>32</v>
      </c>
      <c r="B37" s="17">
        <f>+B38+B39+B40</f>
        <v>1430058</v>
      </c>
      <c r="C37" s="17">
        <f aca="true" t="shared" si="9" ref="C37:L37">+C38+C39+C40</f>
        <v>1231483</v>
      </c>
      <c r="D37" s="17">
        <f t="shared" si="9"/>
        <v>146409</v>
      </c>
      <c r="E37" s="17">
        <f t="shared" si="9"/>
        <v>7256</v>
      </c>
      <c r="F37" s="17">
        <f t="shared" si="9"/>
        <v>152</v>
      </c>
      <c r="G37" s="17">
        <f t="shared" si="9"/>
        <v>309</v>
      </c>
      <c r="H37" s="17">
        <f t="shared" si="9"/>
        <v>0</v>
      </c>
      <c r="I37" s="17">
        <f t="shared" si="9"/>
        <v>290</v>
      </c>
      <c r="J37" s="17">
        <f t="shared" si="9"/>
        <v>15385</v>
      </c>
      <c r="K37" s="17">
        <f t="shared" si="9"/>
        <v>27297</v>
      </c>
      <c r="L37" s="17">
        <f t="shared" si="9"/>
        <v>1477</v>
      </c>
    </row>
    <row r="38" spans="1:12" s="13" customFormat="1" ht="12.75">
      <c r="A38" s="12" t="s">
        <v>33</v>
      </c>
      <c r="B38" s="16">
        <v>1015371</v>
      </c>
      <c r="C38" s="16">
        <v>903599</v>
      </c>
      <c r="D38" s="16">
        <v>97968</v>
      </c>
      <c r="E38" s="16">
        <v>3665</v>
      </c>
      <c r="F38" s="16">
        <v>20</v>
      </c>
      <c r="G38" s="16">
        <v>57</v>
      </c>
      <c r="H38" s="16">
        <v>0</v>
      </c>
      <c r="I38" s="16">
        <v>0</v>
      </c>
      <c r="J38" s="16">
        <v>9241</v>
      </c>
      <c r="K38" s="16">
        <v>821</v>
      </c>
      <c r="L38" s="16">
        <v>0</v>
      </c>
    </row>
    <row r="39" spans="1:12" s="13" customFormat="1" ht="12.75">
      <c r="A39" s="12" t="s">
        <v>34</v>
      </c>
      <c r="B39" s="16">
        <f>+SUM(C39:L39)</f>
        <v>414620</v>
      </c>
      <c r="C39" s="16">
        <v>327884</v>
      </c>
      <c r="D39" s="16">
        <v>48402</v>
      </c>
      <c r="E39" s="16">
        <v>3563</v>
      </c>
      <c r="F39" s="16">
        <v>132</v>
      </c>
      <c r="G39" s="16">
        <v>252</v>
      </c>
      <c r="H39" s="16">
        <v>0</v>
      </c>
      <c r="I39" s="16">
        <v>290</v>
      </c>
      <c r="J39" s="16">
        <v>6144</v>
      </c>
      <c r="K39" s="16">
        <v>26476</v>
      </c>
      <c r="L39" s="16">
        <v>1477</v>
      </c>
    </row>
    <row r="40" spans="1:12" s="13" customFormat="1" ht="12.75">
      <c r="A40" s="12" t="s">
        <v>35</v>
      </c>
      <c r="B40" s="16">
        <v>67</v>
      </c>
      <c r="C40" s="16">
        <v>0</v>
      </c>
      <c r="D40" s="16">
        <v>39</v>
      </c>
      <c r="E40" s="16">
        <v>28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</row>
    <row r="41" spans="2:12" ht="12.75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s="10" customFormat="1" ht="12.75">
      <c r="A42" s="1" t="s">
        <v>36</v>
      </c>
      <c r="B42" s="15">
        <f>+B43+B44+B45</f>
        <v>291322</v>
      </c>
      <c r="C42" s="15">
        <f aca="true" t="shared" si="10" ref="C42:L42">+C43+C44+C45</f>
        <v>256366.6614336727</v>
      </c>
      <c r="D42" s="15">
        <f t="shared" si="10"/>
        <v>22784.626206163197</v>
      </c>
      <c r="E42" s="15">
        <f t="shared" si="10"/>
        <v>2942.8405888734815</v>
      </c>
      <c r="F42" s="15">
        <f t="shared" si="10"/>
        <v>2</v>
      </c>
      <c r="G42" s="15">
        <f t="shared" si="10"/>
        <v>3.023846645734691</v>
      </c>
      <c r="H42" s="15">
        <f t="shared" si="10"/>
        <v>0</v>
      </c>
      <c r="I42" s="15">
        <f t="shared" si="10"/>
        <v>16</v>
      </c>
      <c r="J42" s="15">
        <f t="shared" si="10"/>
        <v>2406.8472851897886</v>
      </c>
      <c r="K42" s="15">
        <f t="shared" si="10"/>
        <v>5460</v>
      </c>
      <c r="L42" s="15">
        <f t="shared" si="10"/>
        <v>1338.000639455098</v>
      </c>
    </row>
    <row r="43" spans="1:12" s="6" customFormat="1" ht="12.75">
      <c r="A43" s="11" t="s">
        <v>135</v>
      </c>
      <c r="B43" s="5">
        <f>+SUM(C43:L43)</f>
        <v>285000</v>
      </c>
      <c r="C43" s="5">
        <v>255961.6614336727</v>
      </c>
      <c r="D43" s="5">
        <v>22524.626206163197</v>
      </c>
      <c r="E43" s="5">
        <v>2826.8405888734815</v>
      </c>
      <c r="F43" s="5">
        <v>0</v>
      </c>
      <c r="G43" s="5">
        <v>1.0238466457346909</v>
      </c>
      <c r="H43" s="5">
        <v>0</v>
      </c>
      <c r="I43" s="5">
        <v>0</v>
      </c>
      <c r="J43" s="5">
        <v>2354.8472851897886</v>
      </c>
      <c r="K43" s="5">
        <v>0</v>
      </c>
      <c r="L43" s="5">
        <v>1331.000639455098</v>
      </c>
    </row>
    <row r="44" spans="1:12" ht="12.75">
      <c r="A44" s="1" t="s">
        <v>37</v>
      </c>
      <c r="B44" s="16">
        <f>+SUM(C44:L44)</f>
        <v>6310</v>
      </c>
      <c r="C44" s="16">
        <v>405</v>
      </c>
      <c r="D44" s="16">
        <v>258</v>
      </c>
      <c r="E44" s="16">
        <v>108</v>
      </c>
      <c r="F44" s="16">
        <v>2</v>
      </c>
      <c r="G44" s="16">
        <v>2</v>
      </c>
      <c r="H44" s="16">
        <v>0</v>
      </c>
      <c r="I44" s="16">
        <v>16</v>
      </c>
      <c r="J44" s="16">
        <v>52</v>
      </c>
      <c r="K44" s="16">
        <v>5460</v>
      </c>
      <c r="L44" s="16">
        <v>7</v>
      </c>
    </row>
    <row r="45" spans="1:12" ht="12.75">
      <c r="A45" s="1" t="s">
        <v>38</v>
      </c>
      <c r="B45" s="16">
        <v>12</v>
      </c>
      <c r="C45" s="16">
        <v>0</v>
      </c>
      <c r="D45" s="16">
        <v>2</v>
      </c>
      <c r="E45" s="16">
        <v>8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</row>
    <row r="46" spans="2:12" ht="12.75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2" s="10" customFormat="1" ht="12.75">
      <c r="A47" s="1" t="s">
        <v>39</v>
      </c>
      <c r="B47" s="15">
        <f aca="true" t="shared" si="11" ref="B47:L47">+B48+B49+B50</f>
        <v>362250</v>
      </c>
      <c r="C47" s="15">
        <f t="shared" si="11"/>
        <v>300362</v>
      </c>
      <c r="D47" s="15">
        <f t="shared" si="11"/>
        <v>27686</v>
      </c>
      <c r="E47" s="15">
        <f t="shared" si="11"/>
        <v>3309</v>
      </c>
      <c r="F47" s="15">
        <f t="shared" si="11"/>
        <v>331</v>
      </c>
      <c r="G47" s="15">
        <f t="shared" si="11"/>
        <v>84</v>
      </c>
      <c r="H47" s="15">
        <f t="shared" si="11"/>
        <v>0</v>
      </c>
      <c r="I47" s="15">
        <f t="shared" si="11"/>
        <v>11</v>
      </c>
      <c r="J47" s="15">
        <f t="shared" si="11"/>
        <v>4850</v>
      </c>
      <c r="K47" s="15">
        <f t="shared" si="11"/>
        <v>22697</v>
      </c>
      <c r="L47" s="15">
        <f t="shared" si="11"/>
        <v>2920</v>
      </c>
    </row>
    <row r="48" spans="1:12" s="10" customFormat="1" ht="12.75">
      <c r="A48" s="18" t="s">
        <v>40</v>
      </c>
      <c r="B48" s="5">
        <v>348668</v>
      </c>
      <c r="C48" s="5">
        <v>299641</v>
      </c>
      <c r="D48" s="5">
        <v>27674</v>
      </c>
      <c r="E48" s="5">
        <v>3302</v>
      </c>
      <c r="F48" s="5">
        <v>328</v>
      </c>
      <c r="G48" s="5">
        <v>82</v>
      </c>
      <c r="H48" s="5">
        <v>0</v>
      </c>
      <c r="I48" s="5">
        <v>10</v>
      </c>
      <c r="J48" s="5">
        <v>4416</v>
      </c>
      <c r="K48" s="5">
        <v>10330</v>
      </c>
      <c r="L48" s="5">
        <v>2885</v>
      </c>
    </row>
    <row r="49" spans="1:12" s="10" customFormat="1" ht="12.75">
      <c r="A49" s="1" t="s">
        <v>41</v>
      </c>
      <c r="B49" s="16">
        <f>+SUM(C49:L49)</f>
        <v>13573</v>
      </c>
      <c r="C49" s="16">
        <v>721</v>
      </c>
      <c r="D49" s="16">
        <v>8</v>
      </c>
      <c r="E49" s="16">
        <v>2</v>
      </c>
      <c r="F49" s="16">
        <v>3</v>
      </c>
      <c r="G49" s="16">
        <v>2</v>
      </c>
      <c r="H49" s="16">
        <v>0</v>
      </c>
      <c r="I49" s="16">
        <v>1</v>
      </c>
      <c r="J49" s="16">
        <v>434</v>
      </c>
      <c r="K49" s="16">
        <v>12367</v>
      </c>
      <c r="L49" s="16">
        <v>35</v>
      </c>
    </row>
    <row r="50" spans="1:12" s="10" customFormat="1" ht="12.75">
      <c r="A50" s="1" t="s">
        <v>122</v>
      </c>
      <c r="B50" s="16">
        <v>9</v>
      </c>
      <c r="C50" s="16">
        <v>0</v>
      </c>
      <c r="D50" s="16">
        <v>4</v>
      </c>
      <c r="E50" s="16">
        <v>5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</row>
    <row r="51" spans="2:12" ht="12.75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s="10" customFormat="1" ht="12.75">
      <c r="A52" s="1" t="s">
        <v>42</v>
      </c>
      <c r="B52" s="17">
        <f>+B53+B54+B55</f>
        <v>181878</v>
      </c>
      <c r="C52" s="17">
        <f aca="true" t="shared" si="12" ref="C52:L52">+C53+C54+C55</f>
        <v>156177</v>
      </c>
      <c r="D52" s="17">
        <f t="shared" si="12"/>
        <v>19812</v>
      </c>
      <c r="E52" s="17">
        <f t="shared" si="12"/>
        <v>1333</v>
      </c>
      <c r="F52" s="17">
        <f t="shared" si="12"/>
        <v>18</v>
      </c>
      <c r="G52" s="17">
        <f t="shared" si="12"/>
        <v>37</v>
      </c>
      <c r="H52" s="17">
        <f t="shared" si="12"/>
        <v>0</v>
      </c>
      <c r="I52" s="17">
        <f t="shared" si="12"/>
        <v>4</v>
      </c>
      <c r="J52" s="17">
        <f t="shared" si="12"/>
        <v>2765</v>
      </c>
      <c r="K52" s="17">
        <f t="shared" si="12"/>
        <v>1608</v>
      </c>
      <c r="L52" s="17">
        <f t="shared" si="12"/>
        <v>124</v>
      </c>
    </row>
    <row r="53" spans="1:12" s="10" customFormat="1" ht="12.75">
      <c r="A53" s="1" t="s">
        <v>43</v>
      </c>
      <c r="B53" s="16">
        <v>6777</v>
      </c>
      <c r="C53" s="16">
        <v>5945</v>
      </c>
      <c r="D53" s="16">
        <v>533</v>
      </c>
      <c r="E53" s="16">
        <v>4</v>
      </c>
      <c r="F53" s="16">
        <v>0</v>
      </c>
      <c r="G53" s="16">
        <v>9</v>
      </c>
      <c r="H53" s="16">
        <v>0</v>
      </c>
      <c r="I53" s="16">
        <v>0</v>
      </c>
      <c r="J53" s="16">
        <v>273</v>
      </c>
      <c r="K53" s="16">
        <v>13</v>
      </c>
      <c r="L53" s="16">
        <v>0</v>
      </c>
    </row>
    <row r="54" spans="1:12" s="10" customFormat="1" ht="12.75">
      <c r="A54" s="1" t="s">
        <v>44</v>
      </c>
      <c r="B54" s="16">
        <v>175079</v>
      </c>
      <c r="C54" s="16">
        <v>150232</v>
      </c>
      <c r="D54" s="16">
        <v>19272</v>
      </c>
      <c r="E54" s="16">
        <v>1314</v>
      </c>
      <c r="F54" s="16">
        <v>18</v>
      </c>
      <c r="G54" s="16">
        <v>28</v>
      </c>
      <c r="H54" s="16">
        <v>0</v>
      </c>
      <c r="I54" s="16">
        <v>4</v>
      </c>
      <c r="J54" s="16">
        <v>2492</v>
      </c>
      <c r="K54" s="16">
        <v>1595</v>
      </c>
      <c r="L54" s="16">
        <v>124</v>
      </c>
    </row>
    <row r="55" spans="1:12" s="10" customFormat="1" ht="12.75">
      <c r="A55" s="1" t="s">
        <v>45</v>
      </c>
      <c r="B55" s="16">
        <v>22</v>
      </c>
      <c r="C55" s="16">
        <v>0</v>
      </c>
      <c r="D55" s="16">
        <v>7</v>
      </c>
      <c r="E55" s="16">
        <v>15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</row>
    <row r="56" spans="2:12" ht="12.75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s="10" customFormat="1" ht="12.75">
      <c r="A57" s="1" t="s">
        <v>46</v>
      </c>
      <c r="B57" s="17">
        <f>+B58+B59+B60</f>
        <v>485105</v>
      </c>
      <c r="C57" s="17">
        <f aca="true" t="shared" si="13" ref="C57:L57">+C58+C59+C60</f>
        <v>400433</v>
      </c>
      <c r="D57" s="17">
        <f t="shared" si="13"/>
        <v>50584</v>
      </c>
      <c r="E57" s="17">
        <f t="shared" si="13"/>
        <v>1060</v>
      </c>
      <c r="F57" s="17">
        <f t="shared" si="13"/>
        <v>11</v>
      </c>
      <c r="G57" s="17">
        <f t="shared" si="13"/>
        <v>205</v>
      </c>
      <c r="H57" s="17">
        <f t="shared" si="13"/>
        <v>0</v>
      </c>
      <c r="I57" s="17">
        <f t="shared" si="13"/>
        <v>334</v>
      </c>
      <c r="J57" s="17">
        <f t="shared" si="13"/>
        <v>8626</v>
      </c>
      <c r="K57" s="17">
        <f t="shared" si="13"/>
        <v>22529</v>
      </c>
      <c r="L57" s="17">
        <f t="shared" si="13"/>
        <v>1323</v>
      </c>
    </row>
    <row r="58" spans="1:12" ht="12.75">
      <c r="A58" s="1" t="s">
        <v>47</v>
      </c>
      <c r="B58" s="16">
        <v>336018</v>
      </c>
      <c r="C58" s="16">
        <v>285795</v>
      </c>
      <c r="D58" s="16">
        <v>36199</v>
      </c>
      <c r="E58" s="16">
        <v>386</v>
      </c>
      <c r="F58" s="16">
        <v>0</v>
      </c>
      <c r="G58" s="16">
        <v>167</v>
      </c>
      <c r="H58" s="16">
        <v>0</v>
      </c>
      <c r="I58" s="16">
        <v>232</v>
      </c>
      <c r="J58" s="16">
        <v>6195</v>
      </c>
      <c r="K58" s="16">
        <v>6369</v>
      </c>
      <c r="L58" s="16">
        <v>675</v>
      </c>
    </row>
    <row r="59" spans="1:12" ht="12.75">
      <c r="A59" s="1" t="s">
        <v>48</v>
      </c>
      <c r="B59" s="16">
        <f>+SUM(C59:L59)</f>
        <v>149045</v>
      </c>
      <c r="C59" s="16">
        <v>114638</v>
      </c>
      <c r="D59" s="16">
        <v>14360</v>
      </c>
      <c r="E59" s="16">
        <v>657</v>
      </c>
      <c r="F59" s="16">
        <v>11</v>
      </c>
      <c r="G59" s="16">
        <v>38</v>
      </c>
      <c r="H59" s="16">
        <v>0</v>
      </c>
      <c r="I59" s="16">
        <v>102</v>
      </c>
      <c r="J59" s="16">
        <v>2431</v>
      </c>
      <c r="K59" s="16">
        <v>16160</v>
      </c>
      <c r="L59" s="16">
        <v>648</v>
      </c>
    </row>
    <row r="60" spans="1:12" ht="12.75">
      <c r="A60" s="1" t="s">
        <v>49</v>
      </c>
      <c r="B60" s="16">
        <v>42</v>
      </c>
      <c r="C60" s="16">
        <v>0</v>
      </c>
      <c r="D60" s="16">
        <v>25</v>
      </c>
      <c r="E60" s="16">
        <v>17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</row>
    <row r="61" spans="2:12" ht="12.75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s="10" customFormat="1" ht="12.75">
      <c r="A62" s="1" t="s">
        <v>50</v>
      </c>
      <c r="B62" s="17">
        <f>+B63+B64+B65+B66</f>
        <v>154051</v>
      </c>
      <c r="C62" s="17">
        <f aca="true" t="shared" si="14" ref="C62:L62">+C63+C64+C65+C66</f>
        <v>84955</v>
      </c>
      <c r="D62" s="17">
        <f t="shared" si="14"/>
        <v>12130</v>
      </c>
      <c r="E62" s="17">
        <f t="shared" si="14"/>
        <v>605</v>
      </c>
      <c r="F62" s="17">
        <f t="shared" si="14"/>
        <v>2</v>
      </c>
      <c r="G62" s="17">
        <f t="shared" si="14"/>
        <v>82</v>
      </c>
      <c r="H62" s="17">
        <f t="shared" si="14"/>
        <v>0</v>
      </c>
      <c r="I62" s="17">
        <f t="shared" si="14"/>
        <v>0</v>
      </c>
      <c r="J62" s="17">
        <f t="shared" si="14"/>
        <v>2120</v>
      </c>
      <c r="K62" s="17">
        <f t="shared" si="14"/>
        <v>12389</v>
      </c>
      <c r="L62" s="17">
        <f t="shared" si="14"/>
        <v>41768</v>
      </c>
    </row>
    <row r="63" spans="1:12" ht="12.75">
      <c r="A63" s="1" t="s">
        <v>121</v>
      </c>
      <c r="B63" s="16">
        <v>1442</v>
      </c>
      <c r="C63" s="16">
        <v>1440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2</v>
      </c>
      <c r="K63" s="16">
        <v>0</v>
      </c>
      <c r="L63" s="16">
        <v>0</v>
      </c>
    </row>
    <row r="64" spans="1:12" ht="12.75">
      <c r="A64" s="1" t="s">
        <v>118</v>
      </c>
      <c r="B64" s="16">
        <v>140204</v>
      </c>
      <c r="C64" s="16">
        <v>83515</v>
      </c>
      <c r="D64" s="16">
        <v>12124</v>
      </c>
      <c r="E64" s="16">
        <v>597</v>
      </c>
      <c r="F64" s="16">
        <v>0</v>
      </c>
      <c r="G64" s="16">
        <v>82</v>
      </c>
      <c r="H64" s="16">
        <v>0</v>
      </c>
      <c r="I64" s="16">
        <v>0</v>
      </c>
      <c r="J64" s="16">
        <v>2118</v>
      </c>
      <c r="K64" s="16">
        <v>0</v>
      </c>
      <c r="L64" s="16">
        <v>41768</v>
      </c>
    </row>
    <row r="65" spans="1:12" ht="12.75">
      <c r="A65" s="1" t="s">
        <v>51</v>
      </c>
      <c r="B65" s="16">
        <v>12389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12389</v>
      </c>
      <c r="L65" s="16">
        <v>0</v>
      </c>
    </row>
    <row r="66" spans="1:12" ht="12.75">
      <c r="A66" s="1" t="s">
        <v>52</v>
      </c>
      <c r="B66" s="16">
        <v>16</v>
      </c>
      <c r="C66" s="16">
        <v>0</v>
      </c>
      <c r="D66" s="16">
        <v>6</v>
      </c>
      <c r="E66" s="16">
        <v>8</v>
      </c>
      <c r="F66" s="16">
        <v>2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</row>
    <row r="67" spans="2:12" ht="12.75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s="10" customFormat="1" ht="12.75">
      <c r="A68" s="1" t="s">
        <v>53</v>
      </c>
      <c r="B68" s="17">
        <f>+B69+B70+B71</f>
        <v>194278</v>
      </c>
      <c r="C68" s="17">
        <f aca="true" t="shared" si="15" ref="C68:L68">+C69+C70+C71</f>
        <v>153519</v>
      </c>
      <c r="D68" s="17">
        <f t="shared" si="15"/>
        <v>12736</v>
      </c>
      <c r="E68" s="17">
        <f t="shared" si="15"/>
        <v>116</v>
      </c>
      <c r="F68" s="17">
        <f t="shared" si="15"/>
        <v>0</v>
      </c>
      <c r="G68" s="17">
        <f t="shared" si="15"/>
        <v>104</v>
      </c>
      <c r="H68" s="17">
        <f t="shared" si="15"/>
        <v>0</v>
      </c>
      <c r="I68" s="17">
        <f t="shared" si="15"/>
        <v>437</v>
      </c>
      <c r="J68" s="17">
        <f t="shared" si="15"/>
        <v>3724</v>
      </c>
      <c r="K68" s="17">
        <f t="shared" si="15"/>
        <v>23553</v>
      </c>
      <c r="L68" s="17">
        <f t="shared" si="15"/>
        <v>89</v>
      </c>
    </row>
    <row r="69" spans="1:12" ht="12.75">
      <c r="A69" s="1" t="s">
        <v>54</v>
      </c>
      <c r="B69" s="16">
        <v>189967</v>
      </c>
      <c r="C69" s="16">
        <v>153519</v>
      </c>
      <c r="D69" s="16">
        <v>12734</v>
      </c>
      <c r="E69" s="16">
        <v>109</v>
      </c>
      <c r="F69" s="16">
        <v>0</v>
      </c>
      <c r="G69" s="16">
        <v>104</v>
      </c>
      <c r="H69" s="16">
        <v>0</v>
      </c>
      <c r="I69" s="16">
        <v>437</v>
      </c>
      <c r="J69" s="16">
        <v>3724</v>
      </c>
      <c r="K69" s="16">
        <v>19251</v>
      </c>
      <c r="L69" s="16">
        <v>89</v>
      </c>
    </row>
    <row r="70" spans="1:12" ht="12.75">
      <c r="A70" s="1" t="s">
        <v>55</v>
      </c>
      <c r="B70" s="16">
        <v>4302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4302</v>
      </c>
      <c r="L70" s="16">
        <v>0</v>
      </c>
    </row>
    <row r="71" spans="1:12" ht="12.75">
      <c r="A71" s="1" t="s">
        <v>56</v>
      </c>
      <c r="B71" s="16">
        <v>9</v>
      </c>
      <c r="C71" s="16">
        <v>0</v>
      </c>
      <c r="D71" s="16">
        <v>2</v>
      </c>
      <c r="E71" s="16">
        <v>7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</row>
    <row r="72" spans="2:12" ht="12.7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s="10" customFormat="1" ht="12.75">
      <c r="A73" s="1" t="s">
        <v>131</v>
      </c>
      <c r="B73" s="17">
        <f>+B74+B75+B76</f>
        <v>199919.2</v>
      </c>
      <c r="C73" s="17">
        <f aca="true" t="shared" si="16" ref="C73:L73">+C74+C75+C76</f>
        <v>161974</v>
      </c>
      <c r="D73" s="17">
        <f t="shared" si="16"/>
        <v>23257.2</v>
      </c>
      <c r="E73" s="17">
        <f t="shared" si="16"/>
        <v>1039</v>
      </c>
      <c r="F73" s="17">
        <f t="shared" si="16"/>
        <v>192</v>
      </c>
      <c r="G73" s="17">
        <f t="shared" si="16"/>
        <v>667</v>
      </c>
      <c r="H73" s="17">
        <f t="shared" si="16"/>
        <v>0</v>
      </c>
      <c r="I73" s="17">
        <f t="shared" si="16"/>
        <v>40</v>
      </c>
      <c r="J73" s="17">
        <f t="shared" si="16"/>
        <v>3670</v>
      </c>
      <c r="K73" s="17">
        <f t="shared" si="16"/>
        <v>7114</v>
      </c>
      <c r="L73" s="17">
        <f t="shared" si="16"/>
        <v>1966</v>
      </c>
    </row>
    <row r="74" spans="1:12" s="10" customFormat="1" ht="12.75">
      <c r="A74" s="1" t="s">
        <v>57</v>
      </c>
      <c r="B74" s="16">
        <v>2875</v>
      </c>
      <c r="C74" s="16">
        <v>2417</v>
      </c>
      <c r="D74" s="16">
        <v>190</v>
      </c>
      <c r="E74" s="16">
        <v>3</v>
      </c>
      <c r="F74" s="16">
        <v>0</v>
      </c>
      <c r="G74" s="16">
        <v>7</v>
      </c>
      <c r="H74" s="16">
        <v>0</v>
      </c>
      <c r="I74" s="16">
        <v>0</v>
      </c>
      <c r="J74" s="16">
        <v>189</v>
      </c>
      <c r="K74" s="16">
        <v>46</v>
      </c>
      <c r="L74" s="16">
        <v>23</v>
      </c>
    </row>
    <row r="75" spans="1:12" s="10" customFormat="1" ht="12.75">
      <c r="A75" s="1" t="s">
        <v>58</v>
      </c>
      <c r="B75" s="16">
        <v>197035</v>
      </c>
      <c r="C75" s="16">
        <v>159557</v>
      </c>
      <c r="D75" s="16">
        <v>23063</v>
      </c>
      <c r="E75" s="16">
        <v>1031</v>
      </c>
      <c r="F75" s="16">
        <v>192</v>
      </c>
      <c r="G75" s="16">
        <v>660</v>
      </c>
      <c r="H75" s="16">
        <v>0</v>
      </c>
      <c r="I75" s="16">
        <v>40</v>
      </c>
      <c r="J75" s="16">
        <v>3481</v>
      </c>
      <c r="K75" s="16">
        <v>7068</v>
      </c>
      <c r="L75" s="16">
        <v>1943</v>
      </c>
    </row>
    <row r="76" spans="1:12" s="10" customFormat="1" ht="12.75">
      <c r="A76" s="1" t="s">
        <v>132</v>
      </c>
      <c r="B76" s="16">
        <v>9.2</v>
      </c>
      <c r="C76" s="16">
        <v>0</v>
      </c>
      <c r="D76" s="16">
        <v>4.2</v>
      </c>
      <c r="E76" s="16">
        <v>5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</row>
    <row r="77" spans="2:12" ht="12.75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s="10" customFormat="1" ht="12.75">
      <c r="A78" s="1" t="s">
        <v>59</v>
      </c>
      <c r="B78" s="17">
        <f>+B79+B80</f>
        <v>127217</v>
      </c>
      <c r="C78" s="17">
        <f aca="true" t="shared" si="17" ref="C78:L78">+C79+C80</f>
        <v>110866</v>
      </c>
      <c r="D78" s="17">
        <f t="shared" si="17"/>
        <v>12224</v>
      </c>
      <c r="E78" s="17">
        <f t="shared" si="17"/>
        <v>768</v>
      </c>
      <c r="F78" s="17">
        <f t="shared" si="17"/>
        <v>0</v>
      </c>
      <c r="G78" s="17">
        <f t="shared" si="17"/>
        <v>148</v>
      </c>
      <c r="H78" s="17">
        <f t="shared" si="17"/>
        <v>0</v>
      </c>
      <c r="I78" s="17">
        <f t="shared" si="17"/>
        <v>524</v>
      </c>
      <c r="J78" s="17">
        <f t="shared" si="17"/>
        <v>2687</v>
      </c>
      <c r="K78" s="17">
        <f t="shared" si="17"/>
        <v>0</v>
      </c>
      <c r="L78" s="17">
        <f t="shared" si="17"/>
        <v>0</v>
      </c>
    </row>
    <row r="79" spans="1:12" s="10" customFormat="1" ht="12.75">
      <c r="A79" s="1" t="s">
        <v>60</v>
      </c>
      <c r="B79" s="16">
        <v>127184</v>
      </c>
      <c r="C79" s="16">
        <v>110866</v>
      </c>
      <c r="D79" s="16">
        <v>12217</v>
      </c>
      <c r="E79" s="16">
        <v>742</v>
      </c>
      <c r="F79" s="16">
        <v>0</v>
      </c>
      <c r="G79" s="16">
        <v>148</v>
      </c>
      <c r="H79" s="16">
        <v>0</v>
      </c>
      <c r="I79" s="16">
        <v>524</v>
      </c>
      <c r="J79" s="16">
        <v>2687</v>
      </c>
      <c r="K79" s="16">
        <v>0</v>
      </c>
      <c r="L79" s="16">
        <v>0</v>
      </c>
    </row>
    <row r="80" spans="1:12" s="10" customFormat="1" ht="12.75">
      <c r="A80" s="1" t="s">
        <v>61</v>
      </c>
      <c r="B80" s="16">
        <v>33</v>
      </c>
      <c r="C80" s="16">
        <v>0</v>
      </c>
      <c r="D80" s="16">
        <v>7</v>
      </c>
      <c r="E80" s="16">
        <v>26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</row>
    <row r="81" spans="2:12" ht="12.75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s="10" customFormat="1" ht="12.75">
      <c r="A82" s="1" t="s">
        <v>62</v>
      </c>
      <c r="B82" s="17">
        <f>+B83+B84+B85+B86</f>
        <v>579465</v>
      </c>
      <c r="C82" s="17">
        <f aca="true" t="shared" si="18" ref="C82:L82">+C83+C84+C85+C86</f>
        <v>473252</v>
      </c>
      <c r="D82" s="17">
        <f t="shared" si="18"/>
        <v>62334</v>
      </c>
      <c r="E82" s="17">
        <f t="shared" si="18"/>
        <v>7702</v>
      </c>
      <c r="F82" s="17">
        <f t="shared" si="18"/>
        <v>67</v>
      </c>
      <c r="G82" s="17">
        <f t="shared" si="18"/>
        <v>2125</v>
      </c>
      <c r="H82" s="17">
        <f t="shared" si="18"/>
        <v>3</v>
      </c>
      <c r="I82" s="17">
        <f t="shared" si="18"/>
        <v>7969</v>
      </c>
      <c r="J82" s="17">
        <f t="shared" si="18"/>
        <v>7448</v>
      </c>
      <c r="K82" s="17">
        <f t="shared" si="18"/>
        <v>18558</v>
      </c>
      <c r="L82" s="17">
        <f t="shared" si="18"/>
        <v>7</v>
      </c>
    </row>
    <row r="83" spans="1:12" s="10" customFormat="1" ht="12.75">
      <c r="A83" s="1" t="s">
        <v>63</v>
      </c>
      <c r="B83" s="16">
        <v>412383</v>
      </c>
      <c r="C83" s="16">
        <v>333646</v>
      </c>
      <c r="D83" s="16">
        <v>48728</v>
      </c>
      <c r="E83" s="16">
        <v>3843</v>
      </c>
      <c r="F83" s="16">
        <v>50</v>
      </c>
      <c r="G83" s="16">
        <v>1721</v>
      </c>
      <c r="H83" s="16">
        <v>3</v>
      </c>
      <c r="I83" s="16">
        <v>4022</v>
      </c>
      <c r="J83" s="16">
        <v>6580</v>
      </c>
      <c r="K83" s="16">
        <v>13789</v>
      </c>
      <c r="L83" s="16">
        <v>1</v>
      </c>
    </row>
    <row r="84" spans="1:12" s="10" customFormat="1" ht="12.75">
      <c r="A84" s="1" t="s">
        <v>64</v>
      </c>
      <c r="B84" s="16">
        <v>43041</v>
      </c>
      <c r="C84" s="16">
        <v>35693</v>
      </c>
      <c r="D84" s="16">
        <v>3202</v>
      </c>
      <c r="E84" s="16">
        <v>2205</v>
      </c>
      <c r="F84" s="16">
        <v>10</v>
      </c>
      <c r="G84" s="16">
        <v>390</v>
      </c>
      <c r="H84" s="16">
        <v>0</v>
      </c>
      <c r="I84" s="16">
        <v>897</v>
      </c>
      <c r="J84" s="16">
        <v>644</v>
      </c>
      <c r="K84" s="16">
        <v>0</v>
      </c>
      <c r="L84" s="16">
        <v>0</v>
      </c>
    </row>
    <row r="85" spans="1:12" s="10" customFormat="1" ht="12.75">
      <c r="A85" s="1" t="s">
        <v>65</v>
      </c>
      <c r="B85" s="16">
        <v>123960</v>
      </c>
      <c r="C85" s="16">
        <v>103913</v>
      </c>
      <c r="D85" s="16">
        <v>10362</v>
      </c>
      <c r="E85" s="16">
        <v>1615</v>
      </c>
      <c r="F85" s="16">
        <v>7</v>
      </c>
      <c r="G85" s="16">
        <v>14</v>
      </c>
      <c r="H85" s="16">
        <v>0</v>
      </c>
      <c r="I85" s="16">
        <v>3050</v>
      </c>
      <c r="J85" s="16">
        <v>224</v>
      </c>
      <c r="K85" s="16">
        <v>4769</v>
      </c>
      <c r="L85" s="16">
        <v>6</v>
      </c>
    </row>
    <row r="86" spans="1:12" s="10" customFormat="1" ht="12.75">
      <c r="A86" s="1" t="s">
        <v>66</v>
      </c>
      <c r="B86" s="16">
        <v>81</v>
      </c>
      <c r="C86" s="16">
        <v>0</v>
      </c>
      <c r="D86" s="16">
        <v>42</v>
      </c>
      <c r="E86" s="16">
        <v>39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</row>
    <row r="87" spans="2:12" ht="12.75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s="10" customFormat="1" ht="12.75">
      <c r="A88" s="1" t="s">
        <v>67</v>
      </c>
      <c r="B88" s="17">
        <f>+B89+B90+B91</f>
        <v>326437</v>
      </c>
      <c r="C88" s="17">
        <f aca="true" t="shared" si="19" ref="C88:L88">+C89+C90+C91</f>
        <v>291179</v>
      </c>
      <c r="D88" s="17">
        <f t="shared" si="19"/>
        <v>20721</v>
      </c>
      <c r="E88" s="17">
        <f t="shared" si="19"/>
        <v>4336</v>
      </c>
      <c r="F88" s="17">
        <f t="shared" si="19"/>
        <v>266</v>
      </c>
      <c r="G88" s="17">
        <f t="shared" si="19"/>
        <v>77</v>
      </c>
      <c r="H88" s="17">
        <f t="shared" si="19"/>
        <v>0</v>
      </c>
      <c r="I88" s="17">
        <f t="shared" si="19"/>
        <v>0</v>
      </c>
      <c r="J88" s="17">
        <f t="shared" si="19"/>
        <v>3850</v>
      </c>
      <c r="K88" s="17">
        <f t="shared" si="19"/>
        <v>5908</v>
      </c>
      <c r="L88" s="17">
        <f t="shared" si="19"/>
        <v>100</v>
      </c>
    </row>
    <row r="89" spans="1:12" s="10" customFormat="1" ht="12.75">
      <c r="A89" s="1" t="s">
        <v>68</v>
      </c>
      <c r="B89" s="16">
        <v>208864</v>
      </c>
      <c r="C89" s="16">
        <v>189331</v>
      </c>
      <c r="D89" s="16">
        <v>14212</v>
      </c>
      <c r="E89" s="16">
        <v>2514</v>
      </c>
      <c r="F89" s="16">
        <v>254</v>
      </c>
      <c r="G89" s="16">
        <v>64</v>
      </c>
      <c r="H89" s="16">
        <v>0</v>
      </c>
      <c r="I89" s="16">
        <v>0</v>
      </c>
      <c r="J89" s="16">
        <v>2489</v>
      </c>
      <c r="K89" s="16">
        <v>0</v>
      </c>
      <c r="L89" s="16">
        <v>0</v>
      </c>
    </row>
    <row r="90" spans="1:12" s="10" customFormat="1" ht="12.75">
      <c r="A90" s="1" t="s">
        <v>69</v>
      </c>
      <c r="B90" s="16">
        <f>+SUM(C90:L90)</f>
        <v>117568</v>
      </c>
      <c r="C90" s="16">
        <v>101848</v>
      </c>
      <c r="D90" s="16">
        <v>6508</v>
      </c>
      <c r="E90" s="16">
        <v>1818</v>
      </c>
      <c r="F90" s="16">
        <v>12</v>
      </c>
      <c r="G90" s="16">
        <v>13</v>
      </c>
      <c r="H90" s="16">
        <v>0</v>
      </c>
      <c r="I90" s="16">
        <v>0</v>
      </c>
      <c r="J90" s="16">
        <v>1361</v>
      </c>
      <c r="K90" s="16">
        <v>5908</v>
      </c>
      <c r="L90" s="16">
        <v>100</v>
      </c>
    </row>
    <row r="91" spans="1:12" s="10" customFormat="1" ht="12.75">
      <c r="A91" s="1" t="s">
        <v>70</v>
      </c>
      <c r="B91" s="16">
        <v>5</v>
      </c>
      <c r="C91" s="16">
        <v>0</v>
      </c>
      <c r="D91" s="16">
        <v>1</v>
      </c>
      <c r="E91" s="16">
        <v>4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</row>
    <row r="92" spans="2:12" ht="12.7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1:12" s="10" customFormat="1" ht="12.75">
      <c r="A93" s="1" t="s">
        <v>71</v>
      </c>
      <c r="B93" s="17">
        <f>+B94+B95+B96</f>
        <v>209578</v>
      </c>
      <c r="C93" s="17">
        <f aca="true" t="shared" si="20" ref="C93:L93">+C94+C95+C96</f>
        <v>184555</v>
      </c>
      <c r="D93" s="17">
        <f t="shared" si="20"/>
        <v>12528</v>
      </c>
      <c r="E93" s="17">
        <f t="shared" si="20"/>
        <v>446</v>
      </c>
      <c r="F93" s="17">
        <f t="shared" si="20"/>
        <v>2</v>
      </c>
      <c r="G93" s="17">
        <f t="shared" si="20"/>
        <v>658</v>
      </c>
      <c r="H93" s="17">
        <f t="shared" si="20"/>
        <v>0</v>
      </c>
      <c r="I93" s="17">
        <f t="shared" si="20"/>
        <v>103</v>
      </c>
      <c r="J93" s="17">
        <f t="shared" si="20"/>
        <v>612</v>
      </c>
      <c r="K93" s="17">
        <f t="shared" si="20"/>
        <v>2</v>
      </c>
      <c r="L93" s="17">
        <f t="shared" si="20"/>
        <v>10672</v>
      </c>
    </row>
    <row r="94" spans="1:12" s="10" customFormat="1" ht="12.75">
      <c r="A94" s="1" t="s">
        <v>72</v>
      </c>
      <c r="B94" s="16">
        <v>76658</v>
      </c>
      <c r="C94" s="16">
        <v>65332</v>
      </c>
      <c r="D94" s="16">
        <v>0</v>
      </c>
      <c r="E94" s="16">
        <v>0</v>
      </c>
      <c r="F94" s="16">
        <v>0</v>
      </c>
      <c r="G94" s="16">
        <v>654</v>
      </c>
      <c r="H94" s="16">
        <v>0</v>
      </c>
      <c r="I94" s="16">
        <v>0</v>
      </c>
      <c r="J94" s="16">
        <v>0</v>
      </c>
      <c r="K94" s="16">
        <v>0</v>
      </c>
      <c r="L94" s="16">
        <v>10672</v>
      </c>
    </row>
    <row r="95" spans="1:12" s="10" customFormat="1" ht="12.75">
      <c r="A95" s="1" t="s">
        <v>73</v>
      </c>
      <c r="B95" s="16">
        <v>132897</v>
      </c>
      <c r="C95" s="16">
        <v>119223</v>
      </c>
      <c r="D95" s="16">
        <v>12520</v>
      </c>
      <c r="E95" s="16">
        <v>431</v>
      </c>
      <c r="F95" s="16">
        <v>2</v>
      </c>
      <c r="G95" s="16">
        <v>4</v>
      </c>
      <c r="H95" s="16">
        <v>0</v>
      </c>
      <c r="I95" s="16">
        <v>103</v>
      </c>
      <c r="J95" s="16">
        <v>612</v>
      </c>
      <c r="K95" s="16">
        <v>2</v>
      </c>
      <c r="L95" s="16">
        <v>0</v>
      </c>
    </row>
    <row r="96" spans="1:12" s="10" customFormat="1" ht="12.75">
      <c r="A96" s="1" t="s">
        <v>74</v>
      </c>
      <c r="B96" s="16">
        <v>23</v>
      </c>
      <c r="C96" s="16">
        <v>0</v>
      </c>
      <c r="D96" s="16">
        <v>8</v>
      </c>
      <c r="E96" s="16">
        <v>15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</row>
    <row r="97" spans="2:12" ht="12.75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1:12" s="10" customFormat="1" ht="12.75">
      <c r="A98" s="1" t="s">
        <v>75</v>
      </c>
      <c r="B98" s="17">
        <f>+B99+B100+B101</f>
        <v>250416.103</v>
      </c>
      <c r="C98" s="17">
        <f aca="true" t="shared" si="21" ref="C98:L98">+C99+C100+C101</f>
        <v>211286</v>
      </c>
      <c r="D98" s="17">
        <f t="shared" si="21"/>
        <v>24281</v>
      </c>
      <c r="E98" s="17">
        <f t="shared" si="21"/>
        <v>2287</v>
      </c>
      <c r="F98" s="17">
        <f t="shared" si="21"/>
        <v>121</v>
      </c>
      <c r="G98" s="17">
        <f t="shared" si="21"/>
        <v>127</v>
      </c>
      <c r="H98" s="17">
        <f t="shared" si="21"/>
        <v>0</v>
      </c>
      <c r="I98" s="17">
        <f t="shared" si="21"/>
        <v>615.1030000000001</v>
      </c>
      <c r="J98" s="17">
        <f t="shared" si="21"/>
        <v>4014</v>
      </c>
      <c r="K98" s="17">
        <f t="shared" si="21"/>
        <v>7685</v>
      </c>
      <c r="L98" s="17">
        <f t="shared" si="21"/>
        <v>0</v>
      </c>
    </row>
    <row r="99" spans="1:12" s="10" customFormat="1" ht="12.75">
      <c r="A99" s="1" t="s">
        <v>76</v>
      </c>
      <c r="B99" s="16">
        <v>197410.103</v>
      </c>
      <c r="C99" s="16">
        <v>165208</v>
      </c>
      <c r="D99" s="16">
        <v>17459</v>
      </c>
      <c r="E99" s="16">
        <v>2210</v>
      </c>
      <c r="F99" s="16">
        <v>118</v>
      </c>
      <c r="G99" s="16">
        <v>124</v>
      </c>
      <c r="H99" s="16">
        <v>0</v>
      </c>
      <c r="I99" s="16">
        <v>594.1030000000001</v>
      </c>
      <c r="J99" s="16">
        <v>4012</v>
      </c>
      <c r="K99" s="16">
        <v>7685</v>
      </c>
      <c r="L99" s="16">
        <v>0</v>
      </c>
    </row>
    <row r="100" spans="1:12" s="10" customFormat="1" ht="12.75">
      <c r="A100" s="1" t="s">
        <v>77</v>
      </c>
      <c r="B100" s="16">
        <v>52956</v>
      </c>
      <c r="C100" s="16">
        <v>46078</v>
      </c>
      <c r="D100" s="16">
        <v>6811</v>
      </c>
      <c r="E100" s="16">
        <v>38</v>
      </c>
      <c r="F100" s="16">
        <v>3</v>
      </c>
      <c r="G100" s="16">
        <v>3</v>
      </c>
      <c r="H100" s="16">
        <v>0</v>
      </c>
      <c r="I100" s="16">
        <v>21</v>
      </c>
      <c r="J100" s="16">
        <v>2</v>
      </c>
      <c r="K100" s="16">
        <v>0</v>
      </c>
      <c r="L100" s="16">
        <v>0</v>
      </c>
    </row>
    <row r="101" spans="1:12" s="10" customFormat="1" ht="12.75">
      <c r="A101" s="1" t="s">
        <v>78</v>
      </c>
      <c r="B101" s="16">
        <v>50</v>
      </c>
      <c r="C101" s="16">
        <v>0</v>
      </c>
      <c r="D101" s="16">
        <v>11</v>
      </c>
      <c r="E101" s="16">
        <v>39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</row>
    <row r="102" spans="2:12" ht="12.75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</row>
    <row r="103" spans="1:12" s="10" customFormat="1" ht="12.75">
      <c r="A103" s="1" t="s">
        <v>79</v>
      </c>
      <c r="B103" s="17">
        <f>+B104+B105</f>
        <v>311743</v>
      </c>
      <c r="C103" s="17">
        <f aca="true" t="shared" si="22" ref="C103:L103">+C104+C105</f>
        <v>276616</v>
      </c>
      <c r="D103" s="17">
        <f t="shared" si="22"/>
        <v>28161</v>
      </c>
      <c r="E103" s="17">
        <f t="shared" si="22"/>
        <v>3051</v>
      </c>
      <c r="F103" s="17">
        <f t="shared" si="22"/>
        <v>0</v>
      </c>
      <c r="G103" s="17">
        <f t="shared" si="22"/>
        <v>116</v>
      </c>
      <c r="H103" s="17">
        <f t="shared" si="22"/>
        <v>0</v>
      </c>
      <c r="I103" s="17">
        <f t="shared" si="22"/>
        <v>220</v>
      </c>
      <c r="J103" s="17">
        <f t="shared" si="22"/>
        <v>3579</v>
      </c>
      <c r="K103" s="17">
        <f t="shared" si="22"/>
        <v>0</v>
      </c>
      <c r="L103" s="17">
        <f t="shared" si="22"/>
        <v>0</v>
      </c>
    </row>
    <row r="104" spans="1:12" s="10" customFormat="1" ht="12.75">
      <c r="A104" s="1" t="s">
        <v>80</v>
      </c>
      <c r="B104" s="16">
        <v>311701</v>
      </c>
      <c r="C104" s="16">
        <v>276616</v>
      </c>
      <c r="D104" s="16">
        <v>28141</v>
      </c>
      <c r="E104" s="16">
        <v>3029</v>
      </c>
      <c r="F104" s="16">
        <v>0</v>
      </c>
      <c r="G104" s="16">
        <v>116</v>
      </c>
      <c r="H104" s="16">
        <v>0</v>
      </c>
      <c r="I104" s="16">
        <v>220</v>
      </c>
      <c r="J104" s="16">
        <v>3579</v>
      </c>
      <c r="K104" s="16">
        <v>0</v>
      </c>
      <c r="L104" s="16">
        <v>0</v>
      </c>
    </row>
    <row r="105" spans="1:12" s="10" customFormat="1" ht="12.75">
      <c r="A105" s="1" t="s">
        <v>81</v>
      </c>
      <c r="B105" s="16">
        <v>42</v>
      </c>
      <c r="C105" s="16">
        <v>0</v>
      </c>
      <c r="D105" s="16">
        <v>20</v>
      </c>
      <c r="E105" s="16">
        <v>22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</row>
    <row r="106" spans="2:12" ht="12.75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</row>
    <row r="107" spans="1:12" s="10" customFormat="1" ht="12.75">
      <c r="A107" s="1" t="s">
        <v>82</v>
      </c>
      <c r="B107" s="17">
        <f>+B108+B109+B110</f>
        <v>217535</v>
      </c>
      <c r="C107" s="17">
        <f aca="true" t="shared" si="23" ref="C107:L107">+C108+C109+C110</f>
        <v>197366</v>
      </c>
      <c r="D107" s="17">
        <f t="shared" si="23"/>
        <v>8746</v>
      </c>
      <c r="E107" s="17">
        <f t="shared" si="23"/>
        <v>8373</v>
      </c>
      <c r="F107" s="17">
        <f t="shared" si="23"/>
        <v>130</v>
      </c>
      <c r="G107" s="17">
        <f t="shared" si="23"/>
        <v>53</v>
      </c>
      <c r="H107" s="17">
        <f t="shared" si="23"/>
        <v>0</v>
      </c>
      <c r="I107" s="17">
        <f t="shared" si="23"/>
        <v>772</v>
      </c>
      <c r="J107" s="17">
        <f t="shared" si="23"/>
        <v>2095</v>
      </c>
      <c r="K107" s="17">
        <f t="shared" si="23"/>
        <v>0</v>
      </c>
      <c r="L107" s="17">
        <f t="shared" si="23"/>
        <v>0</v>
      </c>
    </row>
    <row r="108" spans="1:12" s="10" customFormat="1" ht="12.75">
      <c r="A108" s="1" t="s">
        <v>83</v>
      </c>
      <c r="B108" s="16">
        <v>206936</v>
      </c>
      <c r="C108" s="16">
        <v>188163</v>
      </c>
      <c r="D108" s="16">
        <v>7718</v>
      </c>
      <c r="E108" s="16">
        <v>8179</v>
      </c>
      <c r="F108" s="16">
        <v>125</v>
      </c>
      <c r="G108" s="16">
        <v>50</v>
      </c>
      <c r="H108" s="16">
        <v>0</v>
      </c>
      <c r="I108" s="16">
        <v>647</v>
      </c>
      <c r="J108" s="16">
        <v>2054</v>
      </c>
      <c r="K108" s="16">
        <v>0</v>
      </c>
      <c r="L108" s="16">
        <v>0</v>
      </c>
    </row>
    <row r="109" spans="1:12" s="10" customFormat="1" ht="12.75">
      <c r="A109" s="1" t="s">
        <v>84</v>
      </c>
      <c r="B109" s="16">
        <v>10435</v>
      </c>
      <c r="C109" s="16">
        <v>9203</v>
      </c>
      <c r="D109" s="16">
        <v>1000</v>
      </c>
      <c r="E109" s="16">
        <v>60</v>
      </c>
      <c r="F109" s="16">
        <v>3</v>
      </c>
      <c r="G109" s="16">
        <v>3</v>
      </c>
      <c r="H109" s="16">
        <v>0</v>
      </c>
      <c r="I109" s="16">
        <v>125</v>
      </c>
      <c r="J109" s="16">
        <v>41</v>
      </c>
      <c r="K109" s="16">
        <v>0</v>
      </c>
      <c r="L109" s="16">
        <v>0</v>
      </c>
    </row>
    <row r="110" spans="1:12" s="10" customFormat="1" ht="12.75">
      <c r="A110" s="1" t="s">
        <v>85</v>
      </c>
      <c r="B110" s="16">
        <v>164</v>
      </c>
      <c r="C110" s="16">
        <v>0</v>
      </c>
      <c r="D110" s="16">
        <v>28</v>
      </c>
      <c r="E110" s="16">
        <v>134</v>
      </c>
      <c r="F110" s="16">
        <v>2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</row>
    <row r="111" spans="2:12" ht="12.75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</row>
    <row r="112" spans="1:12" s="10" customFormat="1" ht="12.75">
      <c r="A112" s="1" t="s">
        <v>86</v>
      </c>
      <c r="B112" s="17">
        <f>+B113+B114</f>
        <v>164373</v>
      </c>
      <c r="C112" s="17">
        <f aca="true" t="shared" si="24" ref="C112:L112">+C113+C114</f>
        <v>141654</v>
      </c>
      <c r="D112" s="17">
        <f t="shared" si="24"/>
        <v>19254</v>
      </c>
      <c r="E112" s="17">
        <f t="shared" si="24"/>
        <v>894</v>
      </c>
      <c r="F112" s="17">
        <f t="shared" si="24"/>
        <v>0</v>
      </c>
      <c r="G112" s="17">
        <f t="shared" si="24"/>
        <v>69</v>
      </c>
      <c r="H112" s="17">
        <f t="shared" si="24"/>
        <v>0</v>
      </c>
      <c r="I112" s="17">
        <f t="shared" si="24"/>
        <v>94</v>
      </c>
      <c r="J112" s="17">
        <f t="shared" si="24"/>
        <v>2408</v>
      </c>
      <c r="K112" s="17">
        <f t="shared" si="24"/>
        <v>0</v>
      </c>
      <c r="L112" s="17">
        <f t="shared" si="24"/>
        <v>0</v>
      </c>
    </row>
    <row r="113" spans="1:12" s="10" customFormat="1" ht="12.75">
      <c r="A113" s="1" t="s">
        <v>87</v>
      </c>
      <c r="B113" s="16">
        <v>164265</v>
      </c>
      <c r="C113" s="16">
        <v>141654</v>
      </c>
      <c r="D113" s="16">
        <v>19234</v>
      </c>
      <c r="E113" s="16">
        <v>806</v>
      </c>
      <c r="F113" s="16">
        <v>0</v>
      </c>
      <c r="G113" s="16">
        <v>69</v>
      </c>
      <c r="H113" s="16">
        <v>0</v>
      </c>
      <c r="I113" s="16">
        <v>94</v>
      </c>
      <c r="J113" s="16">
        <v>2408</v>
      </c>
      <c r="K113" s="16">
        <v>0</v>
      </c>
      <c r="L113" s="16">
        <v>0</v>
      </c>
    </row>
    <row r="114" spans="1:12" s="10" customFormat="1" ht="12.75">
      <c r="A114" s="1" t="s">
        <v>88</v>
      </c>
      <c r="B114" s="16">
        <v>108</v>
      </c>
      <c r="C114" s="16">
        <v>0</v>
      </c>
      <c r="D114" s="16">
        <v>20</v>
      </c>
      <c r="E114" s="16">
        <v>88</v>
      </c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</row>
    <row r="115" spans="2:12" ht="12.75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</row>
    <row r="116" spans="1:12" s="10" customFormat="1" ht="12.75">
      <c r="A116" s="1" t="s">
        <v>89</v>
      </c>
      <c r="B116" s="17">
        <f>+B117+B118+B119</f>
        <v>106806</v>
      </c>
      <c r="C116" s="17">
        <f aca="true" t="shared" si="25" ref="C116:L116">+C117+C118+C119</f>
        <v>87358</v>
      </c>
      <c r="D116" s="17">
        <f t="shared" si="25"/>
        <v>17429</v>
      </c>
      <c r="E116" s="17">
        <f t="shared" si="25"/>
        <v>200</v>
      </c>
      <c r="F116" s="17">
        <f t="shared" si="25"/>
        <v>16</v>
      </c>
      <c r="G116" s="17">
        <f t="shared" si="25"/>
        <v>16</v>
      </c>
      <c r="H116" s="17">
        <f t="shared" si="25"/>
        <v>0</v>
      </c>
      <c r="I116" s="17">
        <f t="shared" si="25"/>
        <v>0</v>
      </c>
      <c r="J116" s="17">
        <f t="shared" si="25"/>
        <v>1704</v>
      </c>
      <c r="K116" s="17">
        <f t="shared" si="25"/>
        <v>0</v>
      </c>
      <c r="L116" s="17">
        <f t="shared" si="25"/>
        <v>83</v>
      </c>
    </row>
    <row r="117" spans="1:12" s="10" customFormat="1" ht="12.75">
      <c r="A117" s="1" t="s">
        <v>90</v>
      </c>
      <c r="B117" s="16">
        <v>100593</v>
      </c>
      <c r="C117" s="16">
        <v>82358</v>
      </c>
      <c r="D117" s="16">
        <v>16589</v>
      </c>
      <c r="E117" s="16">
        <v>192</v>
      </c>
      <c r="F117" s="16">
        <v>16</v>
      </c>
      <c r="G117" s="16">
        <v>15</v>
      </c>
      <c r="H117" s="16">
        <v>0</v>
      </c>
      <c r="I117" s="16">
        <v>0</v>
      </c>
      <c r="J117" s="16">
        <v>1414</v>
      </c>
      <c r="K117" s="16">
        <v>0</v>
      </c>
      <c r="L117" s="16">
        <v>9</v>
      </c>
    </row>
    <row r="118" spans="1:12" ht="12.75">
      <c r="A118" s="1" t="s">
        <v>91</v>
      </c>
      <c r="B118" s="5">
        <v>6205</v>
      </c>
      <c r="C118" s="5">
        <v>5000</v>
      </c>
      <c r="D118" s="5">
        <v>840</v>
      </c>
      <c r="E118" s="5">
        <v>0</v>
      </c>
      <c r="F118" s="5">
        <v>0</v>
      </c>
      <c r="G118" s="5">
        <v>1</v>
      </c>
      <c r="H118" s="5">
        <v>0</v>
      </c>
      <c r="I118" s="5">
        <v>0</v>
      </c>
      <c r="J118" s="5">
        <v>290</v>
      </c>
      <c r="K118" s="5">
        <v>0</v>
      </c>
      <c r="L118" s="5">
        <v>74</v>
      </c>
    </row>
    <row r="119" spans="1:12" s="10" customFormat="1" ht="12.75">
      <c r="A119" s="1" t="s">
        <v>92</v>
      </c>
      <c r="B119" s="16">
        <v>8</v>
      </c>
      <c r="C119" s="16">
        <v>0</v>
      </c>
      <c r="D119" s="16">
        <v>0</v>
      </c>
      <c r="E119" s="16">
        <v>8</v>
      </c>
      <c r="F119" s="16">
        <v>0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</row>
    <row r="120" spans="2:12" ht="12.75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</row>
    <row r="121" spans="1:12" s="10" customFormat="1" ht="12.75">
      <c r="A121" s="1" t="s">
        <v>93</v>
      </c>
      <c r="B121" s="17">
        <f>+B122+B123+B124</f>
        <v>1411699</v>
      </c>
      <c r="C121" s="17">
        <f aca="true" t="shared" si="26" ref="C121:L121">+C122+C123+C124</f>
        <v>1199834</v>
      </c>
      <c r="D121" s="17">
        <f t="shared" si="26"/>
        <v>131791</v>
      </c>
      <c r="E121" s="17">
        <f t="shared" si="26"/>
        <v>22903</v>
      </c>
      <c r="F121" s="17">
        <f t="shared" si="26"/>
        <v>229</v>
      </c>
      <c r="G121" s="17">
        <f t="shared" si="26"/>
        <v>7222</v>
      </c>
      <c r="H121" s="17">
        <f t="shared" si="26"/>
        <v>0</v>
      </c>
      <c r="I121" s="17">
        <f t="shared" si="26"/>
        <v>97</v>
      </c>
      <c r="J121" s="17">
        <f t="shared" si="26"/>
        <v>20786</v>
      </c>
      <c r="K121" s="17">
        <f t="shared" si="26"/>
        <v>27730</v>
      </c>
      <c r="L121" s="17">
        <f t="shared" si="26"/>
        <v>1107</v>
      </c>
    </row>
    <row r="122" spans="1:12" s="13" customFormat="1" ht="12.75">
      <c r="A122" s="12" t="s">
        <v>94</v>
      </c>
      <c r="B122" s="16">
        <v>1252439</v>
      </c>
      <c r="C122" s="16">
        <v>1071765</v>
      </c>
      <c r="D122" s="16">
        <v>117300</v>
      </c>
      <c r="E122" s="16">
        <v>18337</v>
      </c>
      <c r="F122" s="16">
        <v>201</v>
      </c>
      <c r="G122" s="16">
        <v>7167</v>
      </c>
      <c r="H122" s="16">
        <v>0</v>
      </c>
      <c r="I122" s="16">
        <v>11</v>
      </c>
      <c r="J122" s="16">
        <v>19248</v>
      </c>
      <c r="K122" s="16">
        <v>17825</v>
      </c>
      <c r="L122" s="16">
        <v>585</v>
      </c>
    </row>
    <row r="123" spans="1:12" s="13" customFormat="1" ht="12.75">
      <c r="A123" s="12" t="s">
        <v>95</v>
      </c>
      <c r="B123" s="16">
        <f>+SUM(C123:L123)</f>
        <v>159151</v>
      </c>
      <c r="C123" s="16">
        <v>128069</v>
      </c>
      <c r="D123" s="16">
        <v>14449</v>
      </c>
      <c r="E123" s="16">
        <v>4499</v>
      </c>
      <c r="F123" s="16">
        <v>28</v>
      </c>
      <c r="G123" s="16">
        <v>55</v>
      </c>
      <c r="H123" s="16">
        <v>0</v>
      </c>
      <c r="I123" s="16">
        <v>86</v>
      </c>
      <c r="J123" s="16">
        <v>1538</v>
      </c>
      <c r="K123" s="16">
        <v>9905</v>
      </c>
      <c r="L123" s="16">
        <v>522</v>
      </c>
    </row>
    <row r="124" spans="1:12" s="13" customFormat="1" ht="12.75">
      <c r="A124" s="12" t="s">
        <v>96</v>
      </c>
      <c r="B124" s="16">
        <v>109</v>
      </c>
      <c r="C124" s="16">
        <v>0</v>
      </c>
      <c r="D124" s="16">
        <v>42</v>
      </c>
      <c r="E124" s="16">
        <v>67</v>
      </c>
      <c r="F124" s="16">
        <v>0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</row>
    <row r="125" spans="2:12" ht="12.75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</row>
    <row r="126" spans="1:12" s="10" customFormat="1" ht="12.75">
      <c r="A126" s="1" t="s">
        <v>97</v>
      </c>
      <c r="B126" s="17">
        <f>+B127+B128+B129</f>
        <v>249206</v>
      </c>
      <c r="C126" s="17">
        <f aca="true" t="shared" si="27" ref="C126:L126">+C127+C128+C129</f>
        <v>212381</v>
      </c>
      <c r="D126" s="17">
        <f t="shared" si="27"/>
        <v>26717</v>
      </c>
      <c r="E126" s="17">
        <f t="shared" si="27"/>
        <v>3835</v>
      </c>
      <c r="F126" s="17">
        <f t="shared" si="27"/>
        <v>145</v>
      </c>
      <c r="G126" s="17">
        <f t="shared" si="27"/>
        <v>1922</v>
      </c>
      <c r="H126" s="17">
        <f t="shared" si="27"/>
        <v>0</v>
      </c>
      <c r="I126" s="17">
        <f t="shared" si="27"/>
        <v>0</v>
      </c>
      <c r="J126" s="17">
        <f t="shared" si="27"/>
        <v>3494</v>
      </c>
      <c r="K126" s="17">
        <f t="shared" si="27"/>
        <v>712</v>
      </c>
      <c r="L126" s="17">
        <f t="shared" si="27"/>
        <v>0</v>
      </c>
    </row>
    <row r="127" spans="1:12" s="10" customFormat="1" ht="12.75">
      <c r="A127" s="1" t="s">
        <v>98</v>
      </c>
      <c r="B127" s="16">
        <v>248445</v>
      </c>
      <c r="C127" s="16">
        <v>212381</v>
      </c>
      <c r="D127" s="16">
        <v>26708</v>
      </c>
      <c r="E127" s="16">
        <v>3831</v>
      </c>
      <c r="F127" s="16">
        <v>109</v>
      </c>
      <c r="G127" s="16">
        <v>1922</v>
      </c>
      <c r="H127" s="16">
        <v>0</v>
      </c>
      <c r="I127" s="16">
        <v>0</v>
      </c>
      <c r="J127" s="16">
        <v>3494</v>
      </c>
      <c r="K127" s="16">
        <v>0</v>
      </c>
      <c r="L127" s="16">
        <v>0</v>
      </c>
    </row>
    <row r="128" spans="1:12" s="13" customFormat="1" ht="12.75">
      <c r="A128" s="12" t="s">
        <v>99</v>
      </c>
      <c r="B128" s="5">
        <v>712</v>
      </c>
      <c r="C128" s="5">
        <v>0</v>
      </c>
      <c r="D128" s="5">
        <v>0</v>
      </c>
      <c r="E128" s="5">
        <v>0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  <c r="K128" s="5">
        <v>712</v>
      </c>
      <c r="L128" s="5">
        <v>0</v>
      </c>
    </row>
    <row r="129" spans="1:12" s="10" customFormat="1" ht="12.75">
      <c r="A129" s="1" t="s">
        <v>100</v>
      </c>
      <c r="B129" s="16">
        <v>49</v>
      </c>
      <c r="C129" s="16">
        <v>0</v>
      </c>
      <c r="D129" s="16">
        <v>9</v>
      </c>
      <c r="E129" s="16">
        <v>4</v>
      </c>
      <c r="F129" s="16">
        <v>36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</row>
    <row r="130" spans="2:12" ht="12.75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</row>
    <row r="131" spans="1:12" s="10" customFormat="1" ht="12.75">
      <c r="A131" s="1" t="s">
        <v>101</v>
      </c>
      <c r="B131" s="17">
        <f>+B132+B133</f>
        <v>49629</v>
      </c>
      <c r="C131" s="17">
        <f aca="true" t="shared" si="28" ref="C131:L131">+C132+C133</f>
        <v>43714</v>
      </c>
      <c r="D131" s="17">
        <f t="shared" si="28"/>
        <v>4693</v>
      </c>
      <c r="E131" s="17">
        <f t="shared" si="28"/>
        <v>397</v>
      </c>
      <c r="F131" s="17">
        <f t="shared" si="28"/>
        <v>21</v>
      </c>
      <c r="G131" s="17">
        <f t="shared" si="28"/>
        <v>2</v>
      </c>
      <c r="H131" s="17">
        <f t="shared" si="28"/>
        <v>0</v>
      </c>
      <c r="I131" s="17">
        <f t="shared" si="28"/>
        <v>0</v>
      </c>
      <c r="J131" s="17">
        <f t="shared" si="28"/>
        <v>802</v>
      </c>
      <c r="K131" s="17">
        <f t="shared" si="28"/>
        <v>0</v>
      </c>
      <c r="L131" s="17">
        <f t="shared" si="28"/>
        <v>0</v>
      </c>
    </row>
    <row r="132" spans="1:12" ht="12.75">
      <c r="A132" s="1" t="s">
        <v>102</v>
      </c>
      <c r="B132" s="16">
        <v>21355</v>
      </c>
      <c r="C132" s="16">
        <v>18814</v>
      </c>
      <c r="D132" s="16">
        <v>1824</v>
      </c>
      <c r="E132" s="16">
        <v>261</v>
      </c>
      <c r="F132" s="16">
        <v>21</v>
      </c>
      <c r="G132" s="16">
        <v>1</v>
      </c>
      <c r="H132" s="16">
        <v>0</v>
      </c>
      <c r="I132" s="16">
        <v>0</v>
      </c>
      <c r="J132" s="16">
        <v>434</v>
      </c>
      <c r="K132" s="16">
        <v>0</v>
      </c>
      <c r="L132" s="16">
        <v>0</v>
      </c>
    </row>
    <row r="133" spans="1:12" ht="12.75">
      <c r="A133" s="1" t="s">
        <v>103</v>
      </c>
      <c r="B133" s="16">
        <v>28274</v>
      </c>
      <c r="C133" s="16">
        <v>24900</v>
      </c>
      <c r="D133" s="16">
        <v>2869</v>
      </c>
      <c r="E133" s="16">
        <v>136</v>
      </c>
      <c r="F133" s="16">
        <v>0</v>
      </c>
      <c r="G133" s="16">
        <v>1</v>
      </c>
      <c r="H133" s="16">
        <v>0</v>
      </c>
      <c r="I133" s="16">
        <v>0</v>
      </c>
      <c r="J133" s="16">
        <v>368</v>
      </c>
      <c r="K133" s="16">
        <v>0</v>
      </c>
      <c r="L133" s="16">
        <v>0</v>
      </c>
    </row>
    <row r="134" spans="2:12" ht="12.75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</row>
    <row r="135" spans="1:12" s="10" customFormat="1" ht="12.75">
      <c r="A135" s="1" t="s">
        <v>104</v>
      </c>
      <c r="B135" s="17">
        <f>+B136+B137</f>
        <v>472872</v>
      </c>
      <c r="C135" s="17">
        <f aca="true" t="shared" si="29" ref="C135:L135">+C136+C137</f>
        <v>422505</v>
      </c>
      <c r="D135" s="17">
        <f t="shared" si="29"/>
        <v>47841</v>
      </c>
      <c r="E135" s="17">
        <f t="shared" si="29"/>
        <v>974</v>
      </c>
      <c r="F135" s="17">
        <f t="shared" si="29"/>
        <v>0</v>
      </c>
      <c r="G135" s="17">
        <f t="shared" si="29"/>
        <v>1552</v>
      </c>
      <c r="H135" s="17">
        <f t="shared" si="29"/>
        <v>0</v>
      </c>
      <c r="I135" s="17">
        <f t="shared" si="29"/>
        <v>0</v>
      </c>
      <c r="J135" s="17">
        <f t="shared" si="29"/>
        <v>0</v>
      </c>
      <c r="K135" s="17">
        <f t="shared" si="29"/>
        <v>0</v>
      </c>
      <c r="L135" s="17">
        <f t="shared" si="29"/>
        <v>0</v>
      </c>
    </row>
    <row r="136" spans="1:12" s="13" customFormat="1" ht="12.75">
      <c r="A136" s="12" t="s">
        <v>105</v>
      </c>
      <c r="B136" s="16">
        <v>472825</v>
      </c>
      <c r="C136" s="16">
        <v>422505</v>
      </c>
      <c r="D136" s="16">
        <v>47820</v>
      </c>
      <c r="E136" s="16">
        <v>948</v>
      </c>
      <c r="F136" s="16">
        <v>0</v>
      </c>
      <c r="G136" s="16">
        <v>1552</v>
      </c>
      <c r="H136" s="16">
        <v>0</v>
      </c>
      <c r="I136" s="16">
        <v>0</v>
      </c>
      <c r="J136" s="16">
        <v>0</v>
      </c>
      <c r="K136" s="16">
        <v>0</v>
      </c>
      <c r="L136" s="16">
        <v>0</v>
      </c>
    </row>
    <row r="137" spans="1:12" s="13" customFormat="1" ht="12.75">
      <c r="A137" s="12" t="s">
        <v>106</v>
      </c>
      <c r="B137" s="16">
        <v>47</v>
      </c>
      <c r="C137" s="16">
        <v>0</v>
      </c>
      <c r="D137" s="16">
        <v>21</v>
      </c>
      <c r="E137" s="16">
        <v>26</v>
      </c>
      <c r="F137" s="16">
        <v>0</v>
      </c>
      <c r="G137" s="16">
        <v>0</v>
      </c>
      <c r="H137" s="16">
        <v>0</v>
      </c>
      <c r="I137" s="16">
        <v>0</v>
      </c>
      <c r="J137" s="16">
        <v>0</v>
      </c>
      <c r="K137" s="16">
        <v>0</v>
      </c>
      <c r="L137" s="16">
        <v>0</v>
      </c>
    </row>
    <row r="138" spans="2:12" ht="12.75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</row>
    <row r="139" spans="1:14" s="13" customFormat="1" ht="12.75">
      <c r="A139" s="12" t="s">
        <v>107</v>
      </c>
      <c r="B139" s="17">
        <f>+B6+B23+B33+B37+B42+B47+B52+B57+B62+B68+B73+B78+B82+B88+B93+B98+B103+B107+B112+B116+B121+B126+B131+B135</f>
        <v>15572140.303</v>
      </c>
      <c r="C139" s="17">
        <f>+C6+C23+C33+C37+C42+C47+C52+C57+C62+C68+C73+C78+C82+C88+C93+C98+C103+C107+C112+C116+C121+C126+C131+C135</f>
        <v>13382764.661433673</v>
      </c>
      <c r="D139" s="17">
        <f aca="true" t="shared" si="30" ref="D139:L139">+D6+D23+D33+D37+D42+D47+D52+D57+D62+D68+D73+D78+D82+D88+D93+D98+D103+D107+D112+D116+D121+D126+D131+D135</f>
        <v>1518955.8262061633</v>
      </c>
      <c r="E139" s="17">
        <f t="shared" si="30"/>
        <v>201127.84058887349</v>
      </c>
      <c r="F139" s="17">
        <f t="shared" si="30"/>
        <v>2898</v>
      </c>
      <c r="G139" s="17">
        <f t="shared" si="30"/>
        <v>17043.023846645734</v>
      </c>
      <c r="H139" s="17">
        <f t="shared" si="30"/>
        <v>1373</v>
      </c>
      <c r="I139" s="17">
        <f t="shared" si="30"/>
        <v>12163.103</v>
      </c>
      <c r="J139" s="17">
        <f t="shared" si="30"/>
        <v>134826.84728518978</v>
      </c>
      <c r="K139" s="17">
        <f t="shared" si="30"/>
        <v>232983</v>
      </c>
      <c r="L139" s="17">
        <f t="shared" si="30"/>
        <v>68003.0006394551</v>
      </c>
      <c r="M139" s="14"/>
      <c r="N139" s="14"/>
    </row>
    <row r="140" spans="1:14" s="13" customFormat="1" ht="12.75">
      <c r="A140" s="12" t="s">
        <v>108</v>
      </c>
      <c r="B140" s="17">
        <f>+B7+B11+B15+B19+B24+B28+B34+B38+B43+B48+B53+B58+B63+B64+B69+B70+B74+B79+B83+B84+B89+B94+B99+B104+B108+B113+B117+B122+B127+B132+B136</f>
        <v>13009544.103</v>
      </c>
      <c r="C140" s="17">
        <f>+C7+C11+C15+C19+C24+C28+C34+C38+C43+C48+C53+C58+C63+C64+C69+C70+C74+C79+C83+C84+C89+C94+C99+C104+C108+C113+C117+C122+C127+C132+C136</f>
        <v>11285069.661433673</v>
      </c>
      <c r="D140" s="17">
        <f aca="true" t="shared" si="31" ref="D140:L140">+D7+D11+D15+D19+D24+D28+D34+D38+D43+D48+D53+D58+D63+D64+D69+D70+D74+D79+D83+D84+D89+D94+D99+D104+D108+D113+D117+D122+D127+D132+D136</f>
        <v>1259099.6262061633</v>
      </c>
      <c r="E140" s="17">
        <f t="shared" si="31"/>
        <v>177405.84058887349</v>
      </c>
      <c r="F140" s="17">
        <f t="shared" si="31"/>
        <v>2260</v>
      </c>
      <c r="G140" s="17">
        <f t="shared" si="31"/>
        <v>15505.023846645734</v>
      </c>
      <c r="H140" s="17">
        <f t="shared" si="31"/>
        <v>1373</v>
      </c>
      <c r="I140" s="17">
        <f t="shared" si="31"/>
        <v>7878.103</v>
      </c>
      <c r="J140" s="17">
        <f t="shared" si="31"/>
        <v>107916.84728518978</v>
      </c>
      <c r="K140" s="17">
        <f t="shared" si="31"/>
        <v>92577</v>
      </c>
      <c r="L140" s="17">
        <f t="shared" si="31"/>
        <v>60459.0006394551</v>
      </c>
      <c r="M140" s="14"/>
      <c r="N140" s="14"/>
    </row>
    <row r="141" spans="1:13" s="13" customFormat="1" ht="12.75">
      <c r="A141" s="12" t="s">
        <v>109</v>
      </c>
      <c r="B141" s="17">
        <f>+B8+B12+B16+B25+B39+B44+B49+B54+B59+B65+B75+B85+B90+B95+B100+B109+B118+B123+B128+B133</f>
        <v>2559434</v>
      </c>
      <c r="C141" s="17">
        <f>+C8+C12+C16+C25+C39+C44+C49+C54+C59+C65+C75+C85+C90+C95+C100+C109+C118+C123+C128+C133</f>
        <v>2097695</v>
      </c>
      <c r="D141" s="17">
        <f aca="true" t="shared" si="32" ref="D141:L141">+D8+D12+D16+D25+D39+D44+D49+D54+D59+D65+D75+D85+D90+D95+D100+D109+D118+D123+D128+D133</f>
        <v>258779</v>
      </c>
      <c r="E141" s="17">
        <f t="shared" si="32"/>
        <v>22219</v>
      </c>
      <c r="F141" s="17">
        <f t="shared" si="32"/>
        <v>556</v>
      </c>
      <c r="G141" s="17">
        <f t="shared" si="32"/>
        <v>1538</v>
      </c>
      <c r="H141" s="17">
        <f t="shared" si="32"/>
        <v>0</v>
      </c>
      <c r="I141" s="17">
        <f t="shared" si="32"/>
        <v>4285</v>
      </c>
      <c r="J141" s="17">
        <f t="shared" si="32"/>
        <v>26910</v>
      </c>
      <c r="K141" s="17">
        <f t="shared" si="32"/>
        <v>140406</v>
      </c>
      <c r="L141" s="17">
        <f t="shared" si="32"/>
        <v>7544</v>
      </c>
      <c r="M141" s="14"/>
    </row>
    <row r="142" spans="1:13" s="10" customFormat="1" ht="12.75">
      <c r="A142" s="1" t="s">
        <v>110</v>
      </c>
      <c r="B142" s="17">
        <f>+B9+B13+B17+B26+B29+B20+B35+B40+B45+B50+B55+B60+B66+B71+B76+B80+B86+B91+B96+B101+B105+B110+B114+B119+B124+B129+B137</f>
        <v>2664.2</v>
      </c>
      <c r="C142" s="17">
        <f aca="true" t="shared" si="33" ref="C142:L142">+C9+C13+C17+C26+C29+C20+C35+C40+C45+C50+C55+C60+C66+C71+C76+C80+C86+C91+C96+C101+C105+C110+C114+C119+C124+C129+C137</f>
        <v>0</v>
      </c>
      <c r="D142" s="17">
        <f t="shared" si="33"/>
        <v>1077.2</v>
      </c>
      <c r="E142" s="17">
        <f t="shared" si="33"/>
        <v>1503</v>
      </c>
      <c r="F142" s="17">
        <f t="shared" si="33"/>
        <v>82</v>
      </c>
      <c r="G142" s="17">
        <f t="shared" si="33"/>
        <v>0</v>
      </c>
      <c r="H142" s="17">
        <f t="shared" si="33"/>
        <v>0</v>
      </c>
      <c r="I142" s="17">
        <f t="shared" si="33"/>
        <v>0</v>
      </c>
      <c r="J142" s="17">
        <f t="shared" si="33"/>
        <v>0</v>
      </c>
      <c r="K142" s="17">
        <f t="shared" si="33"/>
        <v>0</v>
      </c>
      <c r="L142" s="17">
        <f t="shared" si="33"/>
        <v>0</v>
      </c>
      <c r="M142" s="9"/>
    </row>
    <row r="144" ht="12.75">
      <c r="A144" s="1" t="s">
        <v>111</v>
      </c>
    </row>
    <row r="145" ht="12.75">
      <c r="A145" s="1" t="s">
        <v>112</v>
      </c>
    </row>
    <row r="146" ht="12.75">
      <c r="A146" s="1" t="s">
        <v>113</v>
      </c>
    </row>
    <row r="147" ht="12.75">
      <c r="A147" s="1" t="s">
        <v>114</v>
      </c>
    </row>
    <row r="148" spans="1:8" ht="12.75">
      <c r="A148" s="1" t="s">
        <v>115</v>
      </c>
      <c r="H148" s="4"/>
    </row>
    <row r="149" ht="12.75">
      <c r="A149" s="1" t="s">
        <v>116</v>
      </c>
    </row>
    <row r="150" ht="12.75">
      <c r="A150" s="1" t="s">
        <v>123</v>
      </c>
    </row>
    <row r="151" ht="12.75">
      <c r="A151" s="1" t="s">
        <v>117</v>
      </c>
    </row>
    <row r="152" ht="12.75">
      <c r="A152" s="1" t="s">
        <v>119</v>
      </c>
    </row>
    <row r="153" ht="12.75">
      <c r="A153" s="1" t="s">
        <v>124</v>
      </c>
    </row>
    <row r="154" ht="12.75">
      <c r="A154" s="1"/>
    </row>
    <row r="155" spans="1:5" ht="12.75">
      <c r="A155" s="1" t="s">
        <v>136</v>
      </c>
      <c r="E155" s="4"/>
    </row>
  </sheetData>
  <sheetProtection/>
  <printOptions/>
  <pageMargins left="0.75" right="0.75" top="1" bottom="1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anduco</dc:creator>
  <cp:keywords/>
  <dc:description/>
  <cp:lastModifiedBy>pingrao</cp:lastModifiedBy>
  <cp:lastPrinted>2014-12-19T21:54:21Z</cp:lastPrinted>
  <dcterms:created xsi:type="dcterms:W3CDTF">2011-01-13T19:04:47Z</dcterms:created>
  <dcterms:modified xsi:type="dcterms:W3CDTF">2015-12-28T17:35:07Z</dcterms:modified>
  <cp:category/>
  <cp:version/>
  <cp:contentType/>
  <cp:contentStatus/>
</cp:coreProperties>
</file>